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3" sheetId="5" r:id="rId1"/>
    <sheet name="2022" sheetId="4" r:id="rId2"/>
    <sheet name="2021" sheetId="1" r:id="rId3"/>
    <sheet name="Лист2" sheetId="2" r:id="rId4"/>
    <sheet name="Лист3" sheetId="3" r:id="rId5"/>
  </sheets>
  <calcPr calcId="162913"/>
</workbook>
</file>

<file path=xl/calcChain.xml><?xml version="1.0" encoding="utf-8"?>
<calcChain xmlns="http://schemas.openxmlformats.org/spreadsheetml/2006/main">
  <c r="F86" i="5" l="1"/>
  <c r="F67" i="5"/>
  <c r="F40" i="5"/>
  <c r="F31" i="5"/>
  <c r="F30" i="5"/>
  <c r="F52" i="5"/>
  <c r="F57" i="5"/>
  <c r="F48" i="5" l="1"/>
  <c r="F51" i="5"/>
  <c r="F50" i="5"/>
  <c r="F75" i="5"/>
  <c r="F66" i="5"/>
  <c r="F65" i="5"/>
  <c r="F64" i="5"/>
  <c r="F62" i="5"/>
  <c r="F61" i="5"/>
  <c r="F18" i="5"/>
  <c r="F20" i="5"/>
  <c r="F46" i="5"/>
  <c r="F43" i="5"/>
  <c r="F14" i="5"/>
  <c r="F12" i="5"/>
  <c r="F29" i="5"/>
  <c r="F28" i="5"/>
  <c r="F27" i="5"/>
  <c r="F25" i="5"/>
  <c r="F24" i="5"/>
  <c r="F26" i="5"/>
  <c r="F23" i="5"/>
  <c r="F84" i="5"/>
  <c r="F83" i="5"/>
  <c r="F42" i="5"/>
  <c r="F41" i="5"/>
  <c r="F38" i="5"/>
  <c r="F37" i="5"/>
  <c r="F36" i="5"/>
  <c r="F81" i="5"/>
  <c r="F80" i="5"/>
  <c r="F73" i="5"/>
  <c r="F72" i="5"/>
  <c r="F69" i="5"/>
  <c r="F70" i="5"/>
  <c r="F53" i="5"/>
  <c r="F54" i="5"/>
  <c r="F89" i="5"/>
  <c r="F88" i="5"/>
  <c r="F87" i="5"/>
  <c r="F96" i="5" l="1"/>
  <c r="F95" i="5"/>
  <c r="F94" i="5"/>
  <c r="F93" i="5"/>
  <c r="F92" i="5"/>
  <c r="F91" i="5"/>
  <c r="F90" i="5"/>
  <c r="F85" i="5"/>
  <c r="F82" i="5"/>
  <c r="F79" i="5"/>
  <c r="F78" i="5"/>
  <c r="F77" i="5"/>
  <c r="F76" i="5"/>
  <c r="F74" i="5"/>
  <c r="F71" i="5"/>
  <c r="F68" i="5"/>
  <c r="F63" i="5"/>
  <c r="F60" i="5"/>
  <c r="F59" i="5"/>
  <c r="F58" i="5"/>
  <c r="F56" i="5"/>
  <c r="F55" i="5"/>
  <c r="F49" i="5"/>
  <c r="F47" i="5"/>
  <c r="F45" i="5"/>
  <c r="F44" i="5"/>
  <c r="F39" i="5"/>
  <c r="F35" i="5"/>
  <c r="F34" i="5"/>
  <c r="F33" i="5"/>
  <c r="F32" i="5"/>
  <c r="F22" i="5"/>
  <c r="F21" i="5"/>
  <c r="F19" i="5"/>
  <c r="D19" i="5"/>
  <c r="D23" i="5" s="1"/>
  <c r="D32" i="5" s="1"/>
  <c r="F17" i="5"/>
  <c r="F16" i="5"/>
  <c r="F15" i="5"/>
  <c r="F13" i="5"/>
  <c r="F11" i="5"/>
  <c r="D11" i="5"/>
  <c r="F10" i="5"/>
  <c r="F9" i="5"/>
  <c r="F8" i="5"/>
  <c r="F7" i="5"/>
  <c r="F6" i="5"/>
  <c r="F5" i="5"/>
  <c r="F4" i="5"/>
  <c r="F3" i="5"/>
  <c r="D36" i="5" l="1"/>
  <c r="D47" i="5"/>
  <c r="F72" i="4"/>
  <c r="F73" i="4"/>
  <c r="F26" i="4"/>
  <c r="F66" i="4" l="1"/>
  <c r="F65" i="4"/>
  <c r="F64" i="4"/>
  <c r="F63" i="4"/>
  <c r="F61" i="4"/>
  <c r="F60" i="4"/>
  <c r="F50" i="4"/>
  <c r="F81" i="4"/>
  <c r="F80" i="4"/>
  <c r="F79" i="4"/>
  <c r="F76" i="4"/>
  <c r="F77" i="4"/>
  <c r="F56" i="4"/>
  <c r="F53" i="4"/>
  <c r="F47" i="4"/>
  <c r="F44" i="4"/>
  <c r="F43" i="4"/>
  <c r="F40" i="4"/>
  <c r="F39" i="4"/>
  <c r="F41" i="4"/>
  <c r="F42" i="4"/>
  <c r="F29" i="4"/>
  <c r="F33" i="4"/>
  <c r="F32" i="4"/>
  <c r="F31" i="4"/>
  <c r="F30" i="4"/>
  <c r="F23" i="4"/>
  <c r="F24" i="4"/>
  <c r="F22" i="4"/>
  <c r="F18" i="4"/>
  <c r="F19" i="4"/>
  <c r="F20" i="4"/>
  <c r="F16" i="4" l="1"/>
  <c r="F15" i="4"/>
  <c r="F14" i="4"/>
  <c r="F13" i="4"/>
  <c r="F12" i="4"/>
  <c r="F8" i="4"/>
  <c r="F9" i="4"/>
  <c r="F10" i="4"/>
  <c r="F6" i="4"/>
  <c r="F84" i="4"/>
  <c r="F83" i="4"/>
  <c r="F87" i="4"/>
  <c r="F86" i="4"/>
  <c r="F91" i="4"/>
  <c r="F89" i="4"/>
  <c r="F90" i="4" l="1"/>
  <c r="F88" i="4"/>
  <c r="F85" i="4"/>
  <c r="F82" i="4"/>
  <c r="F78" i="4"/>
  <c r="F75" i="4"/>
  <c r="F74" i="4"/>
  <c r="F71" i="4"/>
  <c r="F70" i="4"/>
  <c r="F69" i="4"/>
  <c r="F68" i="4"/>
  <c r="F67" i="4"/>
  <c r="F62" i="4"/>
  <c r="F59" i="4"/>
  <c r="F58" i="4"/>
  <c r="F57" i="4"/>
  <c r="F55" i="4"/>
  <c r="F54" i="4"/>
  <c r="F52" i="4"/>
  <c r="F51" i="4"/>
  <c r="F49" i="4"/>
  <c r="F48" i="4"/>
  <c r="F46" i="4"/>
  <c r="F45" i="4"/>
  <c r="F38" i="4"/>
  <c r="F37" i="4"/>
  <c r="F36" i="4"/>
  <c r="F35" i="4"/>
  <c r="F34" i="4"/>
  <c r="F28" i="4"/>
  <c r="F27" i="4"/>
  <c r="F25" i="4"/>
  <c r="F21" i="4"/>
  <c r="D21" i="4"/>
  <c r="D26" i="4" s="1"/>
  <c r="D34" i="4" s="1"/>
  <c r="F17" i="4"/>
  <c r="F11" i="4"/>
  <c r="D11" i="4"/>
  <c r="F7" i="4"/>
  <c r="F5" i="4"/>
  <c r="F4" i="4"/>
  <c r="F3" i="4"/>
  <c r="D48" i="4" l="1"/>
  <c r="D38" i="4"/>
  <c r="F85" i="1"/>
  <c r="F84" i="1"/>
  <c r="E84" i="1"/>
  <c r="F82" i="1"/>
  <c r="E81" i="1"/>
  <c r="F81" i="1" s="1"/>
  <c r="E80" i="1"/>
  <c r="F80" i="1" s="1"/>
  <c r="E75" i="1"/>
  <c r="F75" i="1" s="1"/>
  <c r="F83" i="1"/>
  <c r="F79" i="1"/>
  <c r="E79" i="1"/>
  <c r="F78" i="1"/>
  <c r="F77" i="1"/>
  <c r="F74" i="1"/>
  <c r="F73" i="1"/>
  <c r="F72" i="1"/>
  <c r="E72" i="1"/>
  <c r="E71" i="1"/>
  <c r="F71" i="1" s="1"/>
  <c r="E70" i="1"/>
  <c r="F70" i="1" s="1"/>
  <c r="F69" i="1"/>
  <c r="E69" i="1"/>
  <c r="E68" i="1"/>
  <c r="F68" i="1" s="1"/>
  <c r="F67" i="1"/>
  <c r="F66" i="1"/>
  <c r="F65" i="1"/>
  <c r="E65" i="1"/>
  <c r="F61" i="1"/>
  <c r="E63" i="1"/>
  <c r="F63" i="1" s="1"/>
  <c r="F60" i="1"/>
  <c r="F64" i="1"/>
  <c r="F56" i="1"/>
  <c r="F57" i="1"/>
  <c r="F58" i="1"/>
  <c r="F59" i="1"/>
  <c r="F54" i="1"/>
  <c r="F52" i="1"/>
  <c r="E52" i="1"/>
  <c r="E51" i="1"/>
  <c r="F51" i="1" s="1"/>
  <c r="F49" i="1"/>
  <c r="F50" i="1"/>
  <c r="F53" i="1"/>
  <c r="F55" i="1"/>
  <c r="E34" i="1"/>
  <c r="F34" i="1" s="1"/>
  <c r="E40" i="1"/>
  <c r="F40" i="1" s="1"/>
  <c r="F39" i="1"/>
  <c r="F41" i="1"/>
  <c r="F42" i="1"/>
  <c r="F43" i="1"/>
  <c r="F44" i="1"/>
  <c r="F45" i="1"/>
  <c r="F46" i="1"/>
  <c r="F47" i="1"/>
  <c r="F48" i="1"/>
  <c r="F38" i="1"/>
  <c r="F37" i="1"/>
  <c r="E29" i="1"/>
  <c r="F29" i="1" s="1"/>
  <c r="F30" i="1"/>
  <c r="F31" i="1"/>
  <c r="F32" i="1"/>
  <c r="F33" i="1"/>
  <c r="F36" i="1"/>
  <c r="F24" i="1"/>
  <c r="F23" i="1"/>
  <c r="D22" i="1"/>
  <c r="D26" i="1" s="1"/>
  <c r="D29" i="1" s="1"/>
  <c r="E21" i="1"/>
  <c r="F21" i="1" s="1"/>
  <c r="E20" i="1"/>
  <c r="F20" i="1" s="1"/>
  <c r="E17" i="1"/>
  <c r="F17" i="1" s="1"/>
  <c r="F16" i="1"/>
  <c r="F14" i="1"/>
  <c r="F13" i="1"/>
  <c r="D12" i="1"/>
  <c r="E11" i="1"/>
  <c r="F11" i="1" s="1"/>
  <c r="E10" i="1"/>
  <c r="F10" i="1" s="1"/>
  <c r="E9" i="1"/>
  <c r="F9" i="1" s="1"/>
  <c r="E7" i="1"/>
  <c r="F7" i="1" s="1"/>
  <c r="E3" i="1"/>
  <c r="F3" i="1" s="1"/>
  <c r="F4" i="1"/>
  <c r="F5" i="1"/>
  <c r="F6" i="1"/>
  <c r="F8" i="1"/>
  <c r="F12" i="1"/>
  <c r="F18" i="1"/>
  <c r="F19" i="1"/>
  <c r="F22" i="1"/>
  <c r="F25" i="1"/>
  <c r="F26" i="1"/>
  <c r="F27" i="1"/>
  <c r="F28" i="1"/>
  <c r="D40" i="1" l="1"/>
  <c r="D33" i="1"/>
</calcChain>
</file>

<file path=xl/sharedStrings.xml><?xml version="1.0" encoding="utf-8"?>
<sst xmlns="http://schemas.openxmlformats.org/spreadsheetml/2006/main" count="629" uniqueCount="189">
  <si>
    <t>Учреждение</t>
  </si>
  <si>
    <t>ФИО</t>
  </si>
  <si>
    <t>Должность</t>
  </si>
  <si>
    <t>Заработная плата за 2021</t>
  </si>
  <si>
    <t>Среднемесячная заработная плата расчитанная за 2021 год</t>
  </si>
  <si>
    <t>СШОР 1</t>
  </si>
  <si>
    <t>Миргородская Ольга Павловна</t>
  </si>
  <si>
    <t>Директор</t>
  </si>
  <si>
    <t>Галинская Елена Юрьевна</t>
  </si>
  <si>
    <t>Попова Наталья Юрьевна</t>
  </si>
  <si>
    <t xml:space="preserve">Селиванов Сергей Вячеславович </t>
  </si>
  <si>
    <t>Заместитель директора</t>
  </si>
  <si>
    <t>СШОР 2</t>
  </si>
  <si>
    <t>Тодоренко Василиса Александровна</t>
  </si>
  <si>
    <t>Абрамов Сергей Васильевич</t>
  </si>
  <si>
    <t xml:space="preserve">Полякова Антонина Валентиновна </t>
  </si>
  <si>
    <t>Кузнецова Кристина Олеговна</t>
  </si>
  <si>
    <t>Кучурина Ольга Дмитриевна</t>
  </si>
  <si>
    <t>Заместитель директора 0,5 ст</t>
  </si>
  <si>
    <t>СШОР 3</t>
  </si>
  <si>
    <t>Амбарцумян Алик Андроникович</t>
  </si>
  <si>
    <t xml:space="preserve">Смоленская Виолетта Назаретовна </t>
  </si>
  <si>
    <t>Грачева Анастасия Александровна</t>
  </si>
  <si>
    <t>Григорьева Лана Григорьевна</t>
  </si>
  <si>
    <t>Осипова Ирина Петровна</t>
  </si>
  <si>
    <t xml:space="preserve">Соловьев Павел Михайлович </t>
  </si>
  <si>
    <t>декрет</t>
  </si>
  <si>
    <t>СШОР 4</t>
  </si>
  <si>
    <t>Хатхе Анзаур Гучипсович</t>
  </si>
  <si>
    <t xml:space="preserve">Аникина Анна Олеговна </t>
  </si>
  <si>
    <t>Арендаренко Алина Аслановна</t>
  </si>
  <si>
    <t>Зимина Юлиана Юрьевна</t>
  </si>
  <si>
    <t>Шин Юрий Александрович</t>
  </si>
  <si>
    <t>Сафронова Татьяна Геннадьевна</t>
  </si>
  <si>
    <t>Быкова Юлия Сергеевна</t>
  </si>
  <si>
    <t>Хисматова Гульназ Фагимовна</t>
  </si>
  <si>
    <t>Зинина Татьяна Валентиновна</t>
  </si>
  <si>
    <t xml:space="preserve">Быковская Ольга Александровна </t>
  </si>
  <si>
    <t xml:space="preserve">Корнюхова Светлана Никитична </t>
  </si>
  <si>
    <t>СШОР 6</t>
  </si>
  <si>
    <t xml:space="preserve">Верхотуров Виталий Михайлович </t>
  </si>
  <si>
    <t>Леонов Дмитрий Борисович</t>
  </si>
  <si>
    <t>Поддубная Екатерина Юрьевна</t>
  </si>
  <si>
    <t xml:space="preserve">Кеян Анаида Саятовна </t>
  </si>
  <si>
    <t>СШОР 7</t>
  </si>
  <si>
    <t>СШ 5</t>
  </si>
  <si>
    <t>СШ 8</t>
  </si>
  <si>
    <t xml:space="preserve">Смердова Наталия Анатольевна </t>
  </si>
  <si>
    <t>Богданова Лариса Владимировна</t>
  </si>
  <si>
    <t xml:space="preserve">Демещик Елена Юрьевна </t>
  </si>
  <si>
    <t>Москвичева Ольга Игоревна</t>
  </si>
  <si>
    <t>СШ 9</t>
  </si>
  <si>
    <t>СШ 10</t>
  </si>
  <si>
    <t>СШ 11</t>
  </si>
  <si>
    <t>Шпаков Александр Сергеевич</t>
  </si>
  <si>
    <t>Заместитель (и.о.)директора</t>
  </si>
  <si>
    <t>Бойко Марина Валерьевна</t>
  </si>
  <si>
    <t>Тяжлов Эдуард Николаевич</t>
  </si>
  <si>
    <t>Акулов Олег Александрович</t>
  </si>
  <si>
    <t>Васильева Анастасия Владимировна</t>
  </si>
  <si>
    <t>Кочикян Ирина Сергеевна</t>
  </si>
  <si>
    <t>Терещенко Александр Владимирович</t>
  </si>
  <si>
    <t xml:space="preserve">Тахмазян Луиза Карекиновна </t>
  </si>
  <si>
    <t>Шишкова Татьяна Борисовна</t>
  </si>
  <si>
    <t>Лазарева Оксана Михайловна</t>
  </si>
  <si>
    <t xml:space="preserve">Пуцев Роланд Юрьевич </t>
  </si>
  <si>
    <t>СШ 12</t>
  </si>
  <si>
    <t xml:space="preserve">Олейник Юлия Викторовна </t>
  </si>
  <si>
    <t xml:space="preserve">Ивко Александр Викторович </t>
  </si>
  <si>
    <t xml:space="preserve">Штонда Виктория Викторовна </t>
  </si>
  <si>
    <t>СШ 13</t>
  </si>
  <si>
    <t xml:space="preserve">Титов Денис Сергеевич </t>
  </si>
  <si>
    <t xml:space="preserve">Бабаджанян Гаяне Георгиевна </t>
  </si>
  <si>
    <t>Графская Марьяна Владимировна</t>
  </si>
  <si>
    <t>Лемешко Кирилл Андреевич</t>
  </si>
  <si>
    <t xml:space="preserve">Шикунов Алексей Владимирович </t>
  </si>
  <si>
    <t>Нищун Наталия Викторовна</t>
  </si>
  <si>
    <t>Попова Галина Алексеевна</t>
  </si>
  <si>
    <t xml:space="preserve">Самбулат Елизавета Владимировна </t>
  </si>
  <si>
    <t>Смирнова Эмма Размиковна</t>
  </si>
  <si>
    <t>СШ 14</t>
  </si>
  <si>
    <t>СШ 15</t>
  </si>
  <si>
    <t xml:space="preserve">Власенко Лариса Александровна </t>
  </si>
  <si>
    <t xml:space="preserve">Волынская Наталья Эдуардовна </t>
  </si>
  <si>
    <t>Пахмутова Юлия Ромуальдовна</t>
  </si>
  <si>
    <t>Фельдшерова Светлана Викторовна</t>
  </si>
  <si>
    <t>Муртазалиев Расул Анварович</t>
  </si>
  <si>
    <t>Бойко Виктория Владимировна</t>
  </si>
  <si>
    <t xml:space="preserve">Володин Владимир Владимирович </t>
  </si>
  <si>
    <t xml:space="preserve">Лигун Светлана Егоровна </t>
  </si>
  <si>
    <t>Овсянникова Инна Николаевна</t>
  </si>
  <si>
    <t>Середа Алина Евгеньевна</t>
  </si>
  <si>
    <t>СШ 16</t>
  </si>
  <si>
    <t>Гусева Ирина Сергеевна</t>
  </si>
  <si>
    <t>Барбус Дмитрий Анатольевич</t>
  </si>
  <si>
    <t>Гурцкая Дмитрий Эмзарович</t>
  </si>
  <si>
    <t>Леонов Евгений Анатольевич</t>
  </si>
  <si>
    <t>Олейник Виктор Викторович</t>
  </si>
  <si>
    <t>ЦСМР</t>
  </si>
  <si>
    <t>Заруднева Елена Владимировна</t>
  </si>
  <si>
    <t>Мирошниченко Нина Анатольевна</t>
  </si>
  <si>
    <t>Сиротина Марина Александровна</t>
  </si>
  <si>
    <t>Волкова Ольга Геннадьевна</t>
  </si>
  <si>
    <t>ЦБ</t>
  </si>
  <si>
    <t>Главный бухгалтер</t>
  </si>
  <si>
    <t>Денисенко Татьяна Петровна</t>
  </si>
  <si>
    <t xml:space="preserve">Авершина Ираида Юрьевна </t>
  </si>
  <si>
    <t>Остривная Оксана Владимировна</t>
  </si>
  <si>
    <t xml:space="preserve">Остривной Сергей Сергеевич </t>
  </si>
  <si>
    <t xml:space="preserve">Пикало Юлия Владимировна </t>
  </si>
  <si>
    <t xml:space="preserve">Тлиф Ольга Рашидовна </t>
  </si>
  <si>
    <t>ФСЦ</t>
  </si>
  <si>
    <t>Среднемесячная заработная плата расчитанная за 2022 год</t>
  </si>
  <si>
    <t>Заработная плата за 2022</t>
  </si>
  <si>
    <t>Амбарцумян Эдуард Андроникович</t>
  </si>
  <si>
    <t>Ржеусская Яна Сергеевна</t>
  </si>
  <si>
    <t>Гриценко Татьяна Геннадьевна</t>
  </si>
  <si>
    <t>декрет с апреля</t>
  </si>
  <si>
    <t>Дикарева Елена Владимировна</t>
  </si>
  <si>
    <t>Радченко Софья Николаевна</t>
  </si>
  <si>
    <t>Жиделев Ефим Анатольевич</t>
  </si>
  <si>
    <t>Конкина Юлия Валериевна</t>
  </si>
  <si>
    <t>Луцко Светлана Валериевна</t>
  </si>
  <si>
    <t>Петрунин Роман Евгеньевич</t>
  </si>
  <si>
    <t>Королева Марианна Александровна</t>
  </si>
  <si>
    <t>Погорлецкая Ирина Александровна</t>
  </si>
  <si>
    <t>СШ 17</t>
  </si>
  <si>
    <t>Варваштьян Рубен Киркорович</t>
  </si>
  <si>
    <t>Минасян Азнив Айрапетовна</t>
  </si>
  <si>
    <t>Барбан Лариса Александровна</t>
  </si>
  <si>
    <t>Еремина Евгения Анатольевна</t>
  </si>
  <si>
    <t>1 мес. Декрет</t>
  </si>
  <si>
    <t>Заработная плата за 2023</t>
  </si>
  <si>
    <t>Среднемесячная заработная плата расчитанная за 2023 год</t>
  </si>
  <si>
    <t>СШОР 21</t>
  </si>
  <si>
    <t>СШОР 22</t>
  </si>
  <si>
    <t>СШОР 24</t>
  </si>
  <si>
    <t>СШ 25</t>
  </si>
  <si>
    <t>СШОР 26</t>
  </si>
  <si>
    <t>СШОР 27</t>
  </si>
  <si>
    <t>СШ 18</t>
  </si>
  <si>
    <t>СШ 19</t>
  </si>
  <si>
    <t>СШ по футболу</t>
  </si>
  <si>
    <t>СШ 23</t>
  </si>
  <si>
    <t>ув.23.01</t>
  </si>
  <si>
    <t>ув.13.03</t>
  </si>
  <si>
    <t>Саркисян Анна Борисовна</t>
  </si>
  <si>
    <t>Хоменко Оксана Юрьевна</t>
  </si>
  <si>
    <t>пр.27.06</t>
  </si>
  <si>
    <t>Лысенко Наталья Александровна</t>
  </si>
  <si>
    <t>пр.19.10</t>
  </si>
  <si>
    <t>декрет с 01.06</t>
  </si>
  <si>
    <t>ув.18.10</t>
  </si>
  <si>
    <t>ув.21.04</t>
  </si>
  <si>
    <t>б/л 1 мес.</t>
  </si>
  <si>
    <t>Казакова Виктория Владимировна</t>
  </si>
  <si>
    <t>пр.27.09</t>
  </si>
  <si>
    <t>Штрынев Даниил Юрьевич</t>
  </si>
  <si>
    <t>4 мес.</t>
  </si>
  <si>
    <t>б/л 4 мес</t>
  </si>
  <si>
    <t>Туаева Амина Олеговна</t>
  </si>
  <si>
    <t>временно на 3 мес</t>
  </si>
  <si>
    <t>пр.24.01</t>
  </si>
  <si>
    <t>ув.31.01</t>
  </si>
  <si>
    <t>воврат из отп.(реб) 05.09</t>
  </si>
  <si>
    <t>ув.09.03</t>
  </si>
  <si>
    <t>Биржева Саида Байзетовна</t>
  </si>
  <si>
    <t>пр.13.03</t>
  </si>
  <si>
    <t>Кармазиненко Сергей Владимирович</t>
  </si>
  <si>
    <t>6 мес.</t>
  </si>
  <si>
    <t>Кочян Валерий Варданович</t>
  </si>
  <si>
    <t>пр.16.10</t>
  </si>
  <si>
    <t>ув.05.07</t>
  </si>
  <si>
    <t>Булатова Гузэль Ахмедовна</t>
  </si>
  <si>
    <t>Девятых Ирина Шотаевна</t>
  </si>
  <si>
    <t>2 мес</t>
  </si>
  <si>
    <t>ув.26.10</t>
  </si>
  <si>
    <t>ув.23.06</t>
  </si>
  <si>
    <t>Лелюк Елена Сергеевна</t>
  </si>
  <si>
    <t>Медведева Маргарита Александровна</t>
  </si>
  <si>
    <t>Смоленская Виолетта Назаретовна</t>
  </si>
  <si>
    <t>Соловьев Павел Михайлович</t>
  </si>
  <si>
    <t>б/л 2 мес.</t>
  </si>
  <si>
    <t>Пакова Виктория Александровна</t>
  </si>
  <si>
    <t>Юхименко Ксения Николаевна</t>
  </si>
  <si>
    <t>пр.24.04</t>
  </si>
  <si>
    <t>б/л 7 мес</t>
  </si>
  <si>
    <t>Линева Ольга Дмитриевна</t>
  </si>
  <si>
    <t>Соколовский Андрей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</si>
</sst>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/>
    <xf numFmtId="4" fontId="1" fillId="0" borderId="1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7" xfId="0" applyFont="1" applyBorder="1"/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/>
    </xf>
    <xf numFmtId="0" fontId="1" fillId="0" borderId="8" xfId="0" applyFont="1" applyBorder="1"/>
    <xf numFmtId="0" fontId="1" fillId="0" borderId="2" xfId="0" applyFont="1" applyBorder="1" applyAlignment="1"/>
    <xf numFmtId="0" fontId="1" fillId="0" borderId="1" xfId="0" applyFont="1" applyBorder="1" applyAlignment="1"/>
    <xf numFmtId="4" fontId="1" fillId="0" borderId="1" xfId="0" applyNumberFormat="1" applyFont="1" applyBorder="1" applyAlignment="1"/>
    <xf numFmtId="0" fontId="1" fillId="0" borderId="3" xfId="0" applyFont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4" xfId="0" applyFont="1" applyBorder="1" applyAlignment="1">
      <alignment horizontal="left" wrapText="1"/>
    </xf>
    <xf numFmtId="4" fontId="2" fillId="0" borderId="9" xfId="1" applyNumberFormat="1" applyFont="1" applyBorder="1" applyAlignment="1">
      <alignment horizontal="right" vertical="top"/>
    </xf>
    <xf numFmtId="4" fontId="3" fillId="0" borderId="1" xfId="1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right" vertical="top"/>
    </xf>
    <xf numFmtId="4" fontId="3" fillId="0" borderId="10" xfId="1" applyNumberFormat="1" applyFont="1" applyFill="1" applyBorder="1" applyAlignment="1">
      <alignment horizontal="right"/>
    </xf>
    <xf numFmtId="4" fontId="3" fillId="0" borderId="9" xfId="1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/>
    <xf numFmtId="4" fontId="1" fillId="3" borderId="4" xfId="0" applyNumberFormat="1" applyFont="1" applyFill="1" applyBorder="1"/>
    <xf numFmtId="4" fontId="1" fillId="3" borderId="1" xfId="0" applyNumberFormat="1" applyFont="1" applyFill="1" applyBorder="1" applyAlignment="1"/>
  </cellXfs>
  <cellStyles count="2">
    <cellStyle name="Обычный" xfId="0" builtinId="0"/>
    <cellStyle name="Обычный_202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6"/>
  <sheetViews>
    <sheetView tabSelected="1" topLeftCell="A31" workbookViewId="0">
      <selection activeCell="F87" sqref="F87"/>
    </sheetView>
  </sheetViews>
  <sheetFormatPr defaultRowHeight="15" x14ac:dyDescent="0.25"/>
  <cols>
    <col min="2" max="2" width="15.7109375" customWidth="1"/>
    <col min="3" max="3" width="37.28515625" customWidth="1"/>
    <col min="4" max="4" width="29.28515625" customWidth="1"/>
    <col min="5" max="5" width="19.5703125" customWidth="1"/>
    <col min="6" max="6" width="22.85546875" customWidth="1"/>
    <col min="7" max="7" width="13.7109375" customWidth="1"/>
  </cols>
  <sheetData>
    <row r="2" spans="2:6" ht="69" customHeight="1" x14ac:dyDescent="0.25">
      <c r="B2" s="3" t="s">
        <v>0</v>
      </c>
      <c r="C2" s="3" t="s">
        <v>1</v>
      </c>
      <c r="D2" s="3" t="s">
        <v>2</v>
      </c>
      <c r="E2" s="3" t="s">
        <v>132</v>
      </c>
      <c r="F2" s="35" t="s">
        <v>133</v>
      </c>
    </row>
    <row r="3" spans="2:6" ht="23.25" customHeight="1" x14ac:dyDescent="0.25">
      <c r="B3" s="27" t="s">
        <v>134</v>
      </c>
      <c r="C3" s="6" t="s">
        <v>6</v>
      </c>
      <c r="D3" s="4" t="s">
        <v>7</v>
      </c>
      <c r="E3" s="32">
        <v>1600629.18</v>
      </c>
      <c r="F3" s="36">
        <f>E3/12</f>
        <v>133385.76499999998</v>
      </c>
    </row>
    <row r="4" spans="2:6" ht="15.75" x14ac:dyDescent="0.25">
      <c r="B4" s="4"/>
      <c r="C4" s="8" t="s">
        <v>8</v>
      </c>
      <c r="D4" s="9" t="s">
        <v>11</v>
      </c>
      <c r="E4" s="32">
        <v>1003903.39</v>
      </c>
      <c r="F4" s="36">
        <f t="shared" ref="F4:F78" si="0">E4/12</f>
        <v>83658.61583333333</v>
      </c>
    </row>
    <row r="5" spans="2:6" ht="15.75" x14ac:dyDescent="0.25">
      <c r="B5" s="4"/>
      <c r="C5" s="8" t="s">
        <v>9</v>
      </c>
      <c r="D5" s="9" t="s">
        <v>11</v>
      </c>
      <c r="E5" s="32">
        <v>1058120.4099999999</v>
      </c>
      <c r="F5" s="36">
        <f t="shared" si="0"/>
        <v>88176.700833333321</v>
      </c>
    </row>
    <row r="6" spans="2:6" ht="16.5" customHeight="1" x14ac:dyDescent="0.25">
      <c r="B6" s="4"/>
      <c r="C6" s="8" t="s">
        <v>10</v>
      </c>
      <c r="D6" s="9" t="s">
        <v>11</v>
      </c>
      <c r="E6" s="32">
        <v>947611.78</v>
      </c>
      <c r="F6" s="36">
        <f>E6/12</f>
        <v>78967.648333333331</v>
      </c>
    </row>
    <row r="7" spans="2:6" ht="24.75" customHeight="1" x14ac:dyDescent="0.25">
      <c r="B7" s="27" t="s">
        <v>135</v>
      </c>
      <c r="C7" s="14" t="s">
        <v>13</v>
      </c>
      <c r="D7" s="9" t="s">
        <v>7</v>
      </c>
      <c r="E7" s="32">
        <v>1540604.95</v>
      </c>
      <c r="F7" s="36">
        <f t="shared" si="0"/>
        <v>128383.74583333333</v>
      </c>
    </row>
    <row r="8" spans="2:6" ht="15.75" x14ac:dyDescent="0.25">
      <c r="B8" s="4"/>
      <c r="C8" s="8" t="s">
        <v>14</v>
      </c>
      <c r="D8" s="9" t="s">
        <v>11</v>
      </c>
      <c r="E8" s="32">
        <v>988114.66</v>
      </c>
      <c r="F8" s="36">
        <f t="shared" si="0"/>
        <v>82342.888333333336</v>
      </c>
    </row>
    <row r="9" spans="2:6" ht="15.75" x14ac:dyDescent="0.25">
      <c r="B9" s="4"/>
      <c r="C9" s="8" t="s">
        <v>16</v>
      </c>
      <c r="D9" s="9" t="s">
        <v>11</v>
      </c>
      <c r="E9" s="32">
        <v>850276.95</v>
      </c>
      <c r="F9" s="36">
        <f t="shared" si="0"/>
        <v>70856.412499999991</v>
      </c>
    </row>
    <row r="10" spans="2:6" ht="15.75" x14ac:dyDescent="0.25">
      <c r="B10" s="4"/>
      <c r="C10" s="17" t="s">
        <v>17</v>
      </c>
      <c r="D10" s="9" t="s">
        <v>11</v>
      </c>
      <c r="E10" s="32">
        <v>880454.09</v>
      </c>
      <c r="F10" s="36">
        <f t="shared" si="0"/>
        <v>73371.174166666664</v>
      </c>
    </row>
    <row r="11" spans="2:6" ht="23.25" customHeight="1" x14ac:dyDescent="0.25">
      <c r="B11" s="28" t="s">
        <v>19</v>
      </c>
      <c r="C11" s="18" t="s">
        <v>20</v>
      </c>
      <c r="D11" s="9" t="str">
        <f>D7</f>
        <v>Директор</v>
      </c>
      <c r="E11" s="32">
        <v>1745219.52</v>
      </c>
      <c r="F11" s="36">
        <f t="shared" si="0"/>
        <v>145434.96</v>
      </c>
    </row>
    <row r="12" spans="2:6" ht="15.75" x14ac:dyDescent="0.25">
      <c r="B12" s="4"/>
      <c r="C12" s="8" t="s">
        <v>180</v>
      </c>
      <c r="D12" s="9" t="s">
        <v>11</v>
      </c>
      <c r="E12" s="32">
        <v>1167011.76</v>
      </c>
      <c r="F12" s="36">
        <f>E12/12</f>
        <v>97250.98</v>
      </c>
    </row>
    <row r="13" spans="2:6" ht="15.75" x14ac:dyDescent="0.25">
      <c r="B13" s="4"/>
      <c r="C13" s="8" t="s">
        <v>24</v>
      </c>
      <c r="D13" s="9" t="s">
        <v>11</v>
      </c>
      <c r="E13" s="32">
        <v>1248380.1399999999</v>
      </c>
      <c r="F13" s="36">
        <f>E13/12</f>
        <v>104031.67833333333</v>
      </c>
    </row>
    <row r="14" spans="2:6" ht="15.75" x14ac:dyDescent="0.25">
      <c r="B14" s="4"/>
      <c r="C14" s="8" t="s">
        <v>181</v>
      </c>
      <c r="D14" s="9" t="s">
        <v>11</v>
      </c>
      <c r="E14" s="32">
        <v>954402.98</v>
      </c>
      <c r="F14" s="36">
        <f>E14/11</f>
        <v>86763.907272727272</v>
      </c>
    </row>
    <row r="15" spans="2:6" ht="27" customHeight="1" x14ac:dyDescent="0.25">
      <c r="B15" s="28" t="s">
        <v>136</v>
      </c>
      <c r="C15" s="2" t="s">
        <v>28</v>
      </c>
      <c r="D15" s="5" t="s">
        <v>7</v>
      </c>
      <c r="E15" s="32">
        <v>1856054.54</v>
      </c>
      <c r="F15" s="36">
        <f t="shared" si="0"/>
        <v>154671.21166666667</v>
      </c>
    </row>
    <row r="16" spans="2:6" ht="15.75" x14ac:dyDescent="0.25">
      <c r="B16" s="4"/>
      <c r="C16" s="8" t="s">
        <v>29</v>
      </c>
      <c r="D16" s="5" t="s">
        <v>11</v>
      </c>
      <c r="E16" s="16">
        <v>1155759.54</v>
      </c>
      <c r="F16" s="36">
        <f t="shared" si="0"/>
        <v>96313.294999999998</v>
      </c>
    </row>
    <row r="17" spans="2:7" ht="15.75" x14ac:dyDescent="0.25">
      <c r="B17" s="4"/>
      <c r="C17" s="8" t="s">
        <v>30</v>
      </c>
      <c r="D17" s="5" t="s">
        <v>11</v>
      </c>
      <c r="E17" s="16">
        <v>938833.06</v>
      </c>
      <c r="F17" s="36">
        <f t="shared" si="0"/>
        <v>78236.088333333333</v>
      </c>
    </row>
    <row r="18" spans="2:7" ht="15.75" x14ac:dyDescent="0.25">
      <c r="B18" s="4"/>
      <c r="C18" s="8" t="s">
        <v>31</v>
      </c>
      <c r="D18" s="5" t="s">
        <v>11</v>
      </c>
      <c r="E18" s="16">
        <v>754254.13</v>
      </c>
      <c r="F18" s="36">
        <f>E18/10</f>
        <v>75425.413</v>
      </c>
      <c r="G18" t="s">
        <v>182</v>
      </c>
    </row>
    <row r="19" spans="2:7" ht="26.25" customHeight="1" x14ac:dyDescent="0.25">
      <c r="B19" s="27" t="s">
        <v>137</v>
      </c>
      <c r="C19" s="7" t="s">
        <v>32</v>
      </c>
      <c r="D19" s="5" t="str">
        <f>D15</f>
        <v>Директор</v>
      </c>
      <c r="E19" s="32">
        <v>1640433.56</v>
      </c>
      <c r="F19" s="36">
        <f t="shared" si="0"/>
        <v>136702.79666666666</v>
      </c>
    </row>
    <row r="20" spans="2:7" ht="15.75" x14ac:dyDescent="0.25">
      <c r="B20" s="2"/>
      <c r="C20" s="2" t="s">
        <v>119</v>
      </c>
      <c r="D20" s="5" t="s">
        <v>11</v>
      </c>
      <c r="E20" s="32">
        <v>790234.15</v>
      </c>
      <c r="F20" s="36">
        <f>E20/12</f>
        <v>65852.84583333334</v>
      </c>
    </row>
    <row r="21" spans="2:7" ht="15.75" x14ac:dyDescent="0.25">
      <c r="B21" s="2"/>
      <c r="C21" s="2" t="s">
        <v>118</v>
      </c>
      <c r="D21" s="5" t="s">
        <v>11</v>
      </c>
      <c r="E21" s="32">
        <v>965860.95</v>
      </c>
      <c r="F21" s="36">
        <f>E21/12</f>
        <v>80488.412499999991</v>
      </c>
    </row>
    <row r="22" spans="2:7" ht="15.75" x14ac:dyDescent="0.25">
      <c r="B22" s="2"/>
      <c r="C22" s="6" t="s">
        <v>35</v>
      </c>
      <c r="D22" s="5" t="s">
        <v>11</v>
      </c>
      <c r="E22" s="16">
        <v>997775.78</v>
      </c>
      <c r="F22" s="36">
        <f t="shared" si="0"/>
        <v>83147.981666666674</v>
      </c>
    </row>
    <row r="23" spans="2:7" ht="25.5" customHeight="1" x14ac:dyDescent="0.25">
      <c r="B23" s="28" t="s">
        <v>138</v>
      </c>
      <c r="C23" s="18" t="s">
        <v>170</v>
      </c>
      <c r="D23" s="5" t="str">
        <f>D19</f>
        <v>Директор</v>
      </c>
      <c r="E23" s="16">
        <v>272422</v>
      </c>
      <c r="F23" s="36">
        <f>E23/3.5</f>
        <v>77834.857142857145</v>
      </c>
      <c r="G23" t="s">
        <v>171</v>
      </c>
    </row>
    <row r="24" spans="2:7" ht="15.75" x14ac:dyDescent="0.25">
      <c r="B24" s="4"/>
      <c r="C24" s="8" t="s">
        <v>173</v>
      </c>
      <c r="D24" s="5" t="s">
        <v>11</v>
      </c>
      <c r="E24" s="16">
        <v>451147.99</v>
      </c>
      <c r="F24" s="36">
        <f>E24/6</f>
        <v>75191.331666666665</v>
      </c>
      <c r="G24" t="s">
        <v>169</v>
      </c>
    </row>
    <row r="25" spans="2:7" ht="15.75" x14ac:dyDescent="0.25">
      <c r="B25" s="4"/>
      <c r="C25" s="17" t="s">
        <v>174</v>
      </c>
      <c r="D25" s="5" t="s">
        <v>11</v>
      </c>
      <c r="E25" s="16">
        <v>203233.6</v>
      </c>
      <c r="F25" s="36">
        <f>E25/3</f>
        <v>67744.53333333334</v>
      </c>
    </row>
    <row r="26" spans="2:7" ht="15.75" x14ac:dyDescent="0.25">
      <c r="B26" s="4"/>
      <c r="C26" s="17" t="s">
        <v>120</v>
      </c>
      <c r="D26" s="5" t="s">
        <v>7</v>
      </c>
      <c r="E26" s="16">
        <v>703095.74</v>
      </c>
      <c r="F26" s="36">
        <f>E26/6</f>
        <v>117182.62333333334</v>
      </c>
      <c r="G26" t="s">
        <v>172</v>
      </c>
    </row>
    <row r="27" spans="2:7" ht="15.75" x14ac:dyDescent="0.25">
      <c r="B27" s="4"/>
      <c r="C27" s="17" t="s">
        <v>170</v>
      </c>
      <c r="D27" s="5" t="s">
        <v>11</v>
      </c>
      <c r="E27" s="16">
        <v>140984.15</v>
      </c>
      <c r="F27" s="36">
        <f>E27/2</f>
        <v>70492.074999999997</v>
      </c>
      <c r="G27" t="s">
        <v>175</v>
      </c>
    </row>
    <row r="28" spans="2:7" ht="15.75" x14ac:dyDescent="0.25">
      <c r="B28" s="4"/>
      <c r="C28" s="17" t="s">
        <v>74</v>
      </c>
      <c r="D28" s="5" t="s">
        <v>11</v>
      </c>
      <c r="E28" s="16">
        <v>688608.34</v>
      </c>
      <c r="F28" s="36">
        <f>E28/10</f>
        <v>68860.834000000003</v>
      </c>
      <c r="G28" t="s">
        <v>176</v>
      </c>
    </row>
    <row r="29" spans="2:7" ht="15.75" x14ac:dyDescent="0.25">
      <c r="B29" s="4"/>
      <c r="C29" s="17" t="s">
        <v>122</v>
      </c>
      <c r="D29" s="5" t="s">
        <v>11</v>
      </c>
      <c r="E29" s="16">
        <v>441044.32</v>
      </c>
      <c r="F29" s="36">
        <f>E29/6</f>
        <v>73507.386666666673</v>
      </c>
      <c r="G29" t="s">
        <v>177</v>
      </c>
    </row>
    <row r="30" spans="2:7" ht="15.75" x14ac:dyDescent="0.25">
      <c r="B30" s="4"/>
      <c r="C30" s="17" t="s">
        <v>178</v>
      </c>
      <c r="D30" s="5" t="s">
        <v>11</v>
      </c>
      <c r="E30" s="16">
        <v>450289.6</v>
      </c>
      <c r="F30" s="36">
        <f>E30/6</f>
        <v>75048.266666666663</v>
      </c>
      <c r="G30" t="s">
        <v>169</v>
      </c>
    </row>
    <row r="31" spans="2:7" ht="31.5" x14ac:dyDescent="0.25">
      <c r="B31" s="4"/>
      <c r="C31" s="17" t="s">
        <v>179</v>
      </c>
      <c r="D31" s="5" t="s">
        <v>11</v>
      </c>
      <c r="E31" s="16">
        <v>335585.6</v>
      </c>
      <c r="F31" s="36">
        <f>E31/4</f>
        <v>83896.4</v>
      </c>
      <c r="G31" t="s">
        <v>158</v>
      </c>
    </row>
    <row r="32" spans="2:7" ht="25.5" customHeight="1" x14ac:dyDescent="0.25">
      <c r="B32" s="28" t="s">
        <v>139</v>
      </c>
      <c r="C32" s="18" t="s">
        <v>40</v>
      </c>
      <c r="D32" s="5" t="str">
        <f>D23</f>
        <v>Директор</v>
      </c>
      <c r="E32" s="34">
        <v>1220204.0900000001</v>
      </c>
      <c r="F32" s="36">
        <f t="shared" si="0"/>
        <v>101683.67416666668</v>
      </c>
    </row>
    <row r="33" spans="2:7" ht="15.75" x14ac:dyDescent="0.25">
      <c r="B33" s="4"/>
      <c r="C33" s="8" t="s">
        <v>41</v>
      </c>
      <c r="D33" s="5" t="s">
        <v>11</v>
      </c>
      <c r="E33" s="10">
        <v>854387.43</v>
      </c>
      <c r="F33" s="36">
        <f t="shared" si="0"/>
        <v>71198.952499999999</v>
      </c>
    </row>
    <row r="34" spans="2:7" ht="15.75" x14ac:dyDescent="0.25">
      <c r="B34" s="4"/>
      <c r="C34" s="8" t="s">
        <v>42</v>
      </c>
      <c r="D34" s="5" t="s">
        <v>11</v>
      </c>
      <c r="E34" s="10">
        <v>829916.5</v>
      </c>
      <c r="F34" s="36">
        <f t="shared" si="0"/>
        <v>69159.708333333328</v>
      </c>
    </row>
    <row r="35" spans="2:7" ht="15.75" x14ac:dyDescent="0.25">
      <c r="B35" s="4"/>
      <c r="C35" s="17" t="s">
        <v>43</v>
      </c>
      <c r="D35" s="5" t="s">
        <v>11</v>
      </c>
      <c r="E35" s="10">
        <v>884904.46</v>
      </c>
      <c r="F35" s="36">
        <f t="shared" si="0"/>
        <v>73742.03833333333</v>
      </c>
    </row>
    <row r="36" spans="2:7" ht="25.5" customHeight="1" x14ac:dyDescent="0.25">
      <c r="B36" s="28" t="s">
        <v>140</v>
      </c>
      <c r="C36" s="18" t="s">
        <v>95</v>
      </c>
      <c r="D36" s="5" t="str">
        <f>D32</f>
        <v>Директор</v>
      </c>
      <c r="E36" s="32">
        <v>1282363.31</v>
      </c>
      <c r="F36" s="36">
        <f>E36/11</f>
        <v>116578.48272727273</v>
      </c>
      <c r="G36" t="s">
        <v>162</v>
      </c>
    </row>
    <row r="37" spans="2:7" ht="15.75" x14ac:dyDescent="0.25">
      <c r="B37" s="4"/>
      <c r="C37" s="8" t="s">
        <v>48</v>
      </c>
      <c r="D37" s="5" t="s">
        <v>11</v>
      </c>
      <c r="E37" s="32">
        <v>118330.15</v>
      </c>
      <c r="F37" s="36">
        <f>E37/1</f>
        <v>118330.15</v>
      </c>
      <c r="G37" t="s">
        <v>163</v>
      </c>
    </row>
    <row r="38" spans="2:7" ht="15.75" x14ac:dyDescent="0.25">
      <c r="B38" s="4"/>
      <c r="C38" s="8" t="s">
        <v>49</v>
      </c>
      <c r="D38" s="5" t="s">
        <v>11</v>
      </c>
      <c r="E38" s="32">
        <v>335004.24</v>
      </c>
      <c r="F38" s="36">
        <f>E38/4</f>
        <v>83751.06</v>
      </c>
      <c r="G38" t="s">
        <v>164</v>
      </c>
    </row>
    <row r="39" spans="2:7" ht="15.75" x14ac:dyDescent="0.25">
      <c r="B39" s="4"/>
      <c r="C39" s="17" t="s">
        <v>50</v>
      </c>
      <c r="D39" s="5" t="s">
        <v>11</v>
      </c>
      <c r="E39" s="32">
        <v>1083937.8700000001</v>
      </c>
      <c r="F39" s="36">
        <f t="shared" si="0"/>
        <v>90328.155833333338</v>
      </c>
    </row>
    <row r="40" spans="2:7" ht="15.75" x14ac:dyDescent="0.25">
      <c r="B40" s="4"/>
      <c r="C40" s="17" t="s">
        <v>97</v>
      </c>
      <c r="D40" s="5" t="s">
        <v>11</v>
      </c>
      <c r="E40" s="32">
        <v>280033.21999999997</v>
      </c>
      <c r="F40" s="36">
        <f>E40/3</f>
        <v>93344.406666666662</v>
      </c>
      <c r="G40" t="s">
        <v>165</v>
      </c>
    </row>
    <row r="41" spans="2:7" ht="15.75" x14ac:dyDescent="0.25">
      <c r="B41" s="4"/>
      <c r="C41" s="17" t="s">
        <v>166</v>
      </c>
      <c r="D41" s="5" t="s">
        <v>11</v>
      </c>
      <c r="E41" s="32">
        <v>861385.91</v>
      </c>
      <c r="F41" s="36">
        <f>E41/10</f>
        <v>86138.591</v>
      </c>
      <c r="G41" t="s">
        <v>167</v>
      </c>
    </row>
    <row r="42" spans="2:7" ht="19.5" customHeight="1" x14ac:dyDescent="0.25">
      <c r="B42" s="4"/>
      <c r="C42" s="17" t="s">
        <v>168</v>
      </c>
      <c r="D42" s="5" t="s">
        <v>11</v>
      </c>
      <c r="E42" s="32">
        <v>596997.98</v>
      </c>
      <c r="F42" s="36">
        <f>E42/6</f>
        <v>99499.66333333333</v>
      </c>
      <c r="G42" t="s">
        <v>169</v>
      </c>
    </row>
    <row r="43" spans="2:7" ht="32.25" customHeight="1" x14ac:dyDescent="0.25">
      <c r="B43" s="28" t="s">
        <v>141</v>
      </c>
      <c r="C43" s="18" t="s">
        <v>54</v>
      </c>
      <c r="D43" s="5" t="s">
        <v>7</v>
      </c>
      <c r="E43" s="32">
        <v>585094.85</v>
      </c>
      <c r="F43" s="36">
        <f>E43/12</f>
        <v>48757.904166666667</v>
      </c>
    </row>
    <row r="44" spans="2:7" ht="15.75" x14ac:dyDescent="0.25">
      <c r="B44" s="4"/>
      <c r="C44" s="8" t="s">
        <v>57</v>
      </c>
      <c r="D44" s="5" t="s">
        <v>11</v>
      </c>
      <c r="E44" s="32">
        <v>575588.97</v>
      </c>
      <c r="F44" s="36">
        <f t="shared" si="0"/>
        <v>47965.747499999998</v>
      </c>
    </row>
    <row r="45" spans="2:7" ht="15.75" x14ac:dyDescent="0.25">
      <c r="B45" s="4"/>
      <c r="C45" s="17" t="s">
        <v>56</v>
      </c>
      <c r="D45" s="5" t="s">
        <v>11</v>
      </c>
      <c r="E45" s="32">
        <v>557539.68000000005</v>
      </c>
      <c r="F45" s="36">
        <f t="shared" si="0"/>
        <v>46461.640000000007</v>
      </c>
    </row>
    <row r="46" spans="2:7" ht="15.75" x14ac:dyDescent="0.25">
      <c r="B46" s="4"/>
      <c r="C46" s="17" t="s">
        <v>124</v>
      </c>
      <c r="D46" s="5" t="s">
        <v>11</v>
      </c>
      <c r="E46" s="32">
        <v>569220.06999999995</v>
      </c>
      <c r="F46" s="36">
        <f>E46/12</f>
        <v>47435.005833333329</v>
      </c>
    </row>
    <row r="47" spans="2:7" ht="26.25" customHeight="1" x14ac:dyDescent="0.25">
      <c r="B47" s="28" t="s">
        <v>142</v>
      </c>
      <c r="C47" s="18" t="s">
        <v>58</v>
      </c>
      <c r="D47" s="5" t="str">
        <f>D32</f>
        <v>Директор</v>
      </c>
      <c r="E47" s="34">
        <v>1840108.92</v>
      </c>
      <c r="F47" s="36">
        <f t="shared" si="0"/>
        <v>153342.41</v>
      </c>
    </row>
    <row r="48" spans="2:7" ht="19.5" customHeight="1" x14ac:dyDescent="0.25">
      <c r="B48" s="1"/>
      <c r="C48" s="18" t="s">
        <v>187</v>
      </c>
      <c r="D48" s="5" t="s">
        <v>11</v>
      </c>
      <c r="E48" s="10">
        <v>190000</v>
      </c>
      <c r="F48" s="36">
        <f>E48/2</f>
        <v>95000</v>
      </c>
    </row>
    <row r="49" spans="2:7" ht="15.75" x14ac:dyDescent="0.25">
      <c r="B49" s="4"/>
      <c r="C49" s="18" t="s">
        <v>60</v>
      </c>
      <c r="D49" s="5" t="s">
        <v>11</v>
      </c>
      <c r="E49" s="10">
        <v>1386464.77</v>
      </c>
      <c r="F49" s="36">
        <f>E49/12</f>
        <v>115538.73083333333</v>
      </c>
    </row>
    <row r="50" spans="2:7" ht="17.25" customHeight="1" x14ac:dyDescent="0.25">
      <c r="B50" s="4"/>
      <c r="C50" s="29" t="s">
        <v>61</v>
      </c>
      <c r="D50" s="5" t="s">
        <v>11</v>
      </c>
      <c r="E50" s="10">
        <v>823710.38</v>
      </c>
      <c r="F50" s="36">
        <f>E50/8</f>
        <v>102963.7975</v>
      </c>
    </row>
    <row r="51" spans="2:7" ht="17.25" customHeight="1" x14ac:dyDescent="0.25">
      <c r="B51" s="4"/>
      <c r="C51" s="29" t="s">
        <v>188</v>
      </c>
      <c r="D51" s="5" t="s">
        <v>11</v>
      </c>
      <c r="E51" s="10">
        <v>449000</v>
      </c>
      <c r="F51" s="36">
        <f>E51/4</f>
        <v>112250</v>
      </c>
    </row>
    <row r="52" spans="2:7" ht="17.25" customHeight="1" x14ac:dyDescent="0.25">
      <c r="B52" s="4"/>
      <c r="C52" s="29" t="s">
        <v>59</v>
      </c>
      <c r="D52" s="5" t="s">
        <v>11</v>
      </c>
      <c r="E52" s="10">
        <v>1280235.53</v>
      </c>
      <c r="F52" s="36">
        <f>E52/12</f>
        <v>106686.29416666667</v>
      </c>
    </row>
    <row r="53" spans="2:7" ht="24.75" customHeight="1" x14ac:dyDescent="0.25">
      <c r="B53" s="28" t="s">
        <v>53</v>
      </c>
      <c r="C53" s="18" t="s">
        <v>62</v>
      </c>
      <c r="D53" s="5" t="s">
        <v>7</v>
      </c>
      <c r="E53" s="32">
        <v>436945.68</v>
      </c>
      <c r="F53" s="36">
        <f>E53/5</f>
        <v>87389.135999999999</v>
      </c>
      <c r="G53" t="s">
        <v>151</v>
      </c>
    </row>
    <row r="54" spans="2:7" ht="18.75" customHeight="1" x14ac:dyDescent="0.25">
      <c r="B54" s="28"/>
      <c r="C54" s="18" t="s">
        <v>64</v>
      </c>
      <c r="D54" s="5" t="s">
        <v>7</v>
      </c>
      <c r="E54" s="32">
        <v>262829.37</v>
      </c>
      <c r="F54" s="36">
        <f>E54/3</f>
        <v>87609.79</v>
      </c>
      <c r="G54" t="s">
        <v>150</v>
      </c>
    </row>
    <row r="55" spans="2:7" ht="15.75" x14ac:dyDescent="0.25">
      <c r="B55" s="4"/>
      <c r="C55" s="8" t="s">
        <v>64</v>
      </c>
      <c r="D55" s="5" t="s">
        <v>11</v>
      </c>
      <c r="E55" s="32">
        <v>812493</v>
      </c>
      <c r="F55" s="36">
        <f t="shared" si="0"/>
        <v>67707.75</v>
      </c>
      <c r="G55" t="s">
        <v>152</v>
      </c>
    </row>
    <row r="56" spans="2:7" ht="15.75" x14ac:dyDescent="0.25">
      <c r="B56" s="4"/>
      <c r="C56" s="17" t="s">
        <v>65</v>
      </c>
      <c r="D56" s="5" t="s">
        <v>11</v>
      </c>
      <c r="E56" s="32">
        <v>907985.81</v>
      </c>
      <c r="F56" s="36">
        <f t="shared" si="0"/>
        <v>75665.484166666676</v>
      </c>
    </row>
    <row r="57" spans="2:7" ht="15.75" x14ac:dyDescent="0.25">
      <c r="B57" s="4"/>
      <c r="C57" s="17" t="s">
        <v>125</v>
      </c>
      <c r="D57" s="5" t="s">
        <v>11</v>
      </c>
      <c r="E57" s="32">
        <v>857992.79</v>
      </c>
      <c r="F57" s="36">
        <f>E57/12</f>
        <v>71499.39916666667</v>
      </c>
    </row>
    <row r="58" spans="2:7" ht="24" customHeight="1" x14ac:dyDescent="0.25">
      <c r="B58" s="27" t="s">
        <v>66</v>
      </c>
      <c r="C58" s="18" t="s">
        <v>67</v>
      </c>
      <c r="D58" s="2" t="s">
        <v>7</v>
      </c>
      <c r="E58" s="32">
        <v>882651.4</v>
      </c>
      <c r="F58" s="36">
        <f t="shared" si="0"/>
        <v>73554.28333333334</v>
      </c>
    </row>
    <row r="59" spans="2:7" ht="15.75" x14ac:dyDescent="0.25">
      <c r="B59" s="1"/>
      <c r="C59" s="8" t="s">
        <v>68</v>
      </c>
      <c r="D59" s="2" t="s">
        <v>11</v>
      </c>
      <c r="E59" s="32">
        <v>569048</v>
      </c>
      <c r="F59" s="36">
        <f t="shared" si="0"/>
        <v>47420.666666666664</v>
      </c>
    </row>
    <row r="60" spans="2:7" ht="15.75" x14ac:dyDescent="0.25">
      <c r="B60" s="1"/>
      <c r="C60" s="17" t="s">
        <v>69</v>
      </c>
      <c r="D60" s="2" t="s">
        <v>11</v>
      </c>
      <c r="E60" s="32">
        <v>717642.15</v>
      </c>
      <c r="F60" s="36">
        <f t="shared" si="0"/>
        <v>59803.512500000004</v>
      </c>
    </row>
    <row r="61" spans="2:7" ht="25.5" customHeight="1" x14ac:dyDescent="0.25">
      <c r="B61" s="28" t="s">
        <v>70</v>
      </c>
      <c r="C61" s="18" t="s">
        <v>130</v>
      </c>
      <c r="D61" s="2" t="s">
        <v>7</v>
      </c>
      <c r="E61" s="30">
        <v>1590939.16</v>
      </c>
      <c r="F61" s="36">
        <f>E61/12</f>
        <v>132578.26333333334</v>
      </c>
    </row>
    <row r="62" spans="2:7" ht="15.75" x14ac:dyDescent="0.25">
      <c r="B62" s="4"/>
      <c r="C62" s="8" t="s">
        <v>129</v>
      </c>
      <c r="D62" s="2" t="s">
        <v>11</v>
      </c>
      <c r="E62" s="10">
        <v>1204915.46</v>
      </c>
      <c r="F62" s="36">
        <f>E62/12</f>
        <v>100409.62166666666</v>
      </c>
    </row>
    <row r="63" spans="2:7" ht="15.75" x14ac:dyDescent="0.25">
      <c r="B63" s="4"/>
      <c r="C63" s="8" t="s">
        <v>73</v>
      </c>
      <c r="D63" s="2" t="s">
        <v>11</v>
      </c>
      <c r="E63" s="10">
        <v>1428924.76</v>
      </c>
      <c r="F63" s="36">
        <f>E63/12</f>
        <v>119077.06333333334</v>
      </c>
    </row>
    <row r="64" spans="2:7" ht="15.75" x14ac:dyDescent="0.25">
      <c r="B64" s="4"/>
      <c r="C64" s="8" t="s">
        <v>130</v>
      </c>
      <c r="D64" s="2" t="s">
        <v>11</v>
      </c>
      <c r="E64" s="10">
        <v>33008.300000000003</v>
      </c>
      <c r="F64" s="36">
        <f>E64/1</f>
        <v>33008.300000000003</v>
      </c>
    </row>
    <row r="65" spans="2:7" ht="15.75" x14ac:dyDescent="0.25">
      <c r="B65" s="4"/>
      <c r="C65" s="8" t="s">
        <v>183</v>
      </c>
      <c r="D65" s="2" t="s">
        <v>11</v>
      </c>
      <c r="E65" s="10">
        <v>942874.18</v>
      </c>
      <c r="F65" s="36">
        <f>E65/8</f>
        <v>117859.27250000001</v>
      </c>
      <c r="G65" t="s">
        <v>185</v>
      </c>
    </row>
    <row r="66" spans="2:7" ht="15.75" x14ac:dyDescent="0.25">
      <c r="B66" s="20"/>
      <c r="C66" s="17" t="s">
        <v>157</v>
      </c>
      <c r="D66" s="6" t="s">
        <v>11</v>
      </c>
      <c r="E66" s="11">
        <v>417022.14</v>
      </c>
      <c r="F66" s="37">
        <f>E66/4</f>
        <v>104255.535</v>
      </c>
      <c r="G66" t="s">
        <v>153</v>
      </c>
    </row>
    <row r="67" spans="2:7" ht="15.75" x14ac:dyDescent="0.25">
      <c r="B67" s="20"/>
      <c r="C67" s="17" t="s">
        <v>184</v>
      </c>
      <c r="D67" s="6" t="s">
        <v>11</v>
      </c>
      <c r="E67" s="11">
        <v>177860.76</v>
      </c>
      <c r="F67" s="37">
        <f>E67/1.5</f>
        <v>118573.84000000001</v>
      </c>
    </row>
    <row r="68" spans="2:7" ht="24" customHeight="1" x14ac:dyDescent="0.25">
      <c r="B68" s="27" t="s">
        <v>80</v>
      </c>
      <c r="C68" s="18" t="s">
        <v>76</v>
      </c>
      <c r="D68" s="6" t="s">
        <v>7</v>
      </c>
      <c r="E68" s="32">
        <v>959464.78</v>
      </c>
      <c r="F68" s="37">
        <f t="shared" si="0"/>
        <v>79955.398333333331</v>
      </c>
    </row>
    <row r="69" spans="2:7" ht="15.75" x14ac:dyDescent="0.25">
      <c r="B69" s="2"/>
      <c r="C69" s="8" t="s">
        <v>77</v>
      </c>
      <c r="D69" s="6" t="s">
        <v>11</v>
      </c>
      <c r="E69" s="11">
        <v>578953.17000000004</v>
      </c>
      <c r="F69" s="37">
        <f>E69/11</f>
        <v>52632.106363636369</v>
      </c>
      <c r="G69" t="s">
        <v>154</v>
      </c>
    </row>
    <row r="70" spans="2:7" ht="15.75" customHeight="1" x14ac:dyDescent="0.25">
      <c r="B70" s="2"/>
      <c r="C70" s="18" t="s">
        <v>78</v>
      </c>
      <c r="D70" s="6" t="s">
        <v>11</v>
      </c>
      <c r="E70" s="11">
        <v>319773.39</v>
      </c>
      <c r="F70" s="37">
        <f>E70/4</f>
        <v>79943.347500000003</v>
      </c>
      <c r="G70" t="s">
        <v>153</v>
      </c>
    </row>
    <row r="71" spans="2:7" ht="15.75" x14ac:dyDescent="0.25">
      <c r="B71" s="2"/>
      <c r="C71" s="17" t="s">
        <v>79</v>
      </c>
      <c r="D71" s="2" t="s">
        <v>11</v>
      </c>
      <c r="E71" s="10">
        <v>695643.07</v>
      </c>
      <c r="F71" s="36">
        <f t="shared" si="0"/>
        <v>57970.255833333329</v>
      </c>
    </row>
    <row r="72" spans="2:7" ht="15.75" x14ac:dyDescent="0.25">
      <c r="B72" s="4"/>
      <c r="C72" s="17" t="s">
        <v>155</v>
      </c>
      <c r="D72" s="2" t="s">
        <v>11</v>
      </c>
      <c r="E72" s="10">
        <v>173550.3</v>
      </c>
      <c r="F72" s="36">
        <f>E72/3</f>
        <v>57850.1</v>
      </c>
      <c r="G72" t="s">
        <v>156</v>
      </c>
    </row>
    <row r="73" spans="2:7" ht="15.75" x14ac:dyDescent="0.25">
      <c r="B73" s="4"/>
      <c r="C73" s="17" t="s">
        <v>157</v>
      </c>
      <c r="D73" s="2" t="s">
        <v>11</v>
      </c>
      <c r="E73" s="10">
        <v>184223.97</v>
      </c>
      <c r="F73" s="36">
        <f>E73/4</f>
        <v>46055.9925</v>
      </c>
      <c r="G73" t="s">
        <v>158</v>
      </c>
    </row>
    <row r="74" spans="2:7" ht="21.75" customHeight="1" x14ac:dyDescent="0.25">
      <c r="B74" s="28" t="s">
        <v>81</v>
      </c>
      <c r="C74" s="18" t="s">
        <v>82</v>
      </c>
      <c r="D74" s="2" t="s">
        <v>7</v>
      </c>
      <c r="E74" s="32">
        <v>695681.1</v>
      </c>
      <c r="F74" s="36">
        <f t="shared" si="0"/>
        <v>57973.424999999996</v>
      </c>
    </row>
    <row r="75" spans="2:7" ht="15.75" x14ac:dyDescent="0.25">
      <c r="B75" s="4"/>
      <c r="C75" s="18" t="s">
        <v>84</v>
      </c>
      <c r="D75" s="2" t="s">
        <v>11</v>
      </c>
      <c r="E75" s="32">
        <v>304754.69</v>
      </c>
      <c r="F75" s="36">
        <f>E75/7</f>
        <v>43536.384285714288</v>
      </c>
      <c r="G75" t="s">
        <v>186</v>
      </c>
    </row>
    <row r="76" spans="2:7" ht="18.75" customHeight="1" x14ac:dyDescent="0.25">
      <c r="B76" s="4"/>
      <c r="C76" s="29" t="s">
        <v>85</v>
      </c>
      <c r="D76" s="2" t="s">
        <v>11</v>
      </c>
      <c r="E76" s="32">
        <v>498664.02</v>
      </c>
      <c r="F76" s="36">
        <f t="shared" si="0"/>
        <v>41555.334999999999</v>
      </c>
    </row>
    <row r="77" spans="2:7" ht="24" customHeight="1" x14ac:dyDescent="0.25">
      <c r="B77" s="28" t="s">
        <v>92</v>
      </c>
      <c r="C77" s="18" t="s">
        <v>86</v>
      </c>
      <c r="D77" s="5" t="s">
        <v>7</v>
      </c>
      <c r="E77" s="32">
        <v>1141724.29</v>
      </c>
      <c r="F77" s="36">
        <f t="shared" si="0"/>
        <v>95143.690833333341</v>
      </c>
    </row>
    <row r="78" spans="2:7" ht="15.75" x14ac:dyDescent="0.25">
      <c r="B78" s="4"/>
      <c r="C78" s="8" t="s">
        <v>88</v>
      </c>
      <c r="D78" s="2" t="s">
        <v>11</v>
      </c>
      <c r="E78" s="32">
        <v>946591.89</v>
      </c>
      <c r="F78" s="36">
        <f t="shared" si="0"/>
        <v>78882.657500000001</v>
      </c>
    </row>
    <row r="79" spans="2:7" ht="15.75" x14ac:dyDescent="0.25">
      <c r="B79" s="4"/>
      <c r="C79" s="8" t="s">
        <v>89</v>
      </c>
      <c r="D79" s="2" t="s">
        <v>11</v>
      </c>
      <c r="E79" s="32">
        <v>900879.21</v>
      </c>
      <c r="F79" s="36">
        <f t="shared" ref="F79:F82" si="1">E79/12</f>
        <v>75073.267500000002</v>
      </c>
    </row>
    <row r="80" spans="2:7" ht="15.75" x14ac:dyDescent="0.25">
      <c r="B80" s="4"/>
      <c r="C80" s="17" t="s">
        <v>91</v>
      </c>
      <c r="D80" s="2" t="s">
        <v>11</v>
      </c>
      <c r="E80" s="32">
        <v>557616.5</v>
      </c>
      <c r="F80" s="36">
        <f>E80/8</f>
        <v>69702.0625</v>
      </c>
      <c r="G80" t="s">
        <v>159</v>
      </c>
    </row>
    <row r="81" spans="2:7" ht="15.75" x14ac:dyDescent="0.25">
      <c r="B81" s="4"/>
      <c r="C81" s="17" t="s">
        <v>160</v>
      </c>
      <c r="D81" s="2" t="s">
        <v>11</v>
      </c>
      <c r="E81" s="32">
        <v>220232.71</v>
      </c>
      <c r="F81" s="36">
        <f>E81/3</f>
        <v>73410.903333333335</v>
      </c>
      <c r="G81" t="s">
        <v>161</v>
      </c>
    </row>
    <row r="82" spans="2:7" ht="23.25" customHeight="1" x14ac:dyDescent="0.25">
      <c r="B82" s="28" t="s">
        <v>143</v>
      </c>
      <c r="C82" s="29" t="s">
        <v>127</v>
      </c>
      <c r="D82" s="2" t="s">
        <v>7</v>
      </c>
      <c r="E82" s="32">
        <v>863508.53</v>
      </c>
      <c r="F82" s="36">
        <f t="shared" si="1"/>
        <v>71959.044166666674</v>
      </c>
    </row>
    <row r="83" spans="2:7" ht="15.75" x14ac:dyDescent="0.25">
      <c r="B83" s="4"/>
      <c r="C83" s="29" t="s">
        <v>87</v>
      </c>
      <c r="D83" s="2" t="s">
        <v>11</v>
      </c>
      <c r="E83" s="32">
        <v>665726.06000000006</v>
      </c>
      <c r="F83" s="36">
        <f>E83/12</f>
        <v>55477.171666666669</v>
      </c>
    </row>
    <row r="84" spans="2:7" ht="15.75" x14ac:dyDescent="0.25">
      <c r="B84" s="4"/>
      <c r="C84" s="29" t="s">
        <v>128</v>
      </c>
      <c r="D84" s="2" t="s">
        <v>11</v>
      </c>
      <c r="E84" s="32">
        <v>689663.61</v>
      </c>
      <c r="F84" s="36">
        <f>E84/12</f>
        <v>57471.967499999999</v>
      </c>
    </row>
    <row r="85" spans="2:7" ht="30" customHeight="1" x14ac:dyDescent="0.25">
      <c r="B85" s="26" t="s">
        <v>98</v>
      </c>
      <c r="C85" s="18" t="s">
        <v>93</v>
      </c>
      <c r="D85" s="22" t="s">
        <v>7</v>
      </c>
      <c r="E85" s="33">
        <v>1175812.3799999999</v>
      </c>
      <c r="F85" s="38">
        <f t="shared" ref="F85:F95" si="2">E85/12</f>
        <v>97984.364999999991</v>
      </c>
    </row>
    <row r="86" spans="2:7" ht="15.75" x14ac:dyDescent="0.25">
      <c r="B86" s="4"/>
      <c r="C86" s="8" t="s">
        <v>95</v>
      </c>
      <c r="D86" s="2" t="s">
        <v>11</v>
      </c>
      <c r="E86" s="10">
        <v>119661.36</v>
      </c>
      <c r="F86" s="36">
        <f>E86/1.5</f>
        <v>79774.240000000005</v>
      </c>
      <c r="G86" t="s">
        <v>144</v>
      </c>
    </row>
    <row r="87" spans="2:7" ht="15.75" x14ac:dyDescent="0.25">
      <c r="B87" s="4"/>
      <c r="C87" s="8" t="s">
        <v>96</v>
      </c>
      <c r="D87" s="2" t="s">
        <v>11</v>
      </c>
      <c r="E87" s="10">
        <v>233598.72</v>
      </c>
      <c r="F87" s="36">
        <f>E87/3</f>
        <v>77866.240000000005</v>
      </c>
      <c r="G87" t="s">
        <v>145</v>
      </c>
    </row>
    <row r="88" spans="2:7" ht="15.75" x14ac:dyDescent="0.25">
      <c r="B88" s="4"/>
      <c r="C88" s="8" t="s">
        <v>146</v>
      </c>
      <c r="D88" s="2" t="s">
        <v>11</v>
      </c>
      <c r="E88" s="10">
        <v>1097016.9099999999</v>
      </c>
      <c r="F88" s="38">
        <f t="shared" si="2"/>
        <v>91418.075833333321</v>
      </c>
    </row>
    <row r="89" spans="2:7" ht="15.75" x14ac:dyDescent="0.25">
      <c r="B89" s="4"/>
      <c r="C89" s="8" t="s">
        <v>147</v>
      </c>
      <c r="D89" s="2" t="s">
        <v>11</v>
      </c>
      <c r="E89" s="10">
        <v>568892.93000000005</v>
      </c>
      <c r="F89" s="38">
        <f>E89/6</f>
        <v>94815.488333333342</v>
      </c>
      <c r="G89" t="s">
        <v>148</v>
      </c>
    </row>
    <row r="90" spans="2:7" ht="28.5" customHeight="1" x14ac:dyDescent="0.25">
      <c r="B90" s="26" t="s">
        <v>103</v>
      </c>
      <c r="C90" s="18" t="s">
        <v>149</v>
      </c>
      <c r="D90" s="24" t="s">
        <v>104</v>
      </c>
      <c r="E90" s="23">
        <v>1523479.26</v>
      </c>
      <c r="F90" s="38">
        <f t="shared" si="2"/>
        <v>126956.605</v>
      </c>
    </row>
    <row r="91" spans="2:7" ht="15.75" x14ac:dyDescent="0.25">
      <c r="B91" s="4"/>
      <c r="C91" s="8" t="s">
        <v>101</v>
      </c>
      <c r="D91" s="5" t="s">
        <v>7</v>
      </c>
      <c r="E91" s="10">
        <v>1280882.8799999999</v>
      </c>
      <c r="F91" s="36">
        <f>E91/12</f>
        <v>106740.23999999999</v>
      </c>
    </row>
    <row r="92" spans="2:7" ht="15.75" x14ac:dyDescent="0.25">
      <c r="B92" s="4"/>
      <c r="C92" s="8" t="s">
        <v>102</v>
      </c>
      <c r="D92" s="5" t="s">
        <v>11</v>
      </c>
      <c r="E92" s="10">
        <v>1787699.41</v>
      </c>
      <c r="F92" s="36">
        <f>E92/12</f>
        <v>148974.95083333334</v>
      </c>
    </row>
    <row r="93" spans="2:7" ht="25.5" customHeight="1" x14ac:dyDescent="0.25">
      <c r="B93" s="25" t="s">
        <v>111</v>
      </c>
      <c r="C93" s="18" t="s">
        <v>105</v>
      </c>
      <c r="D93" s="22" t="s">
        <v>7</v>
      </c>
      <c r="E93" s="31">
        <v>1119465.3899999999</v>
      </c>
      <c r="F93" s="38">
        <f t="shared" si="2"/>
        <v>93288.782499999987</v>
      </c>
    </row>
    <row r="94" spans="2:7" ht="15.75" x14ac:dyDescent="0.25">
      <c r="B94" s="2"/>
      <c r="C94" s="8" t="s">
        <v>107</v>
      </c>
      <c r="D94" s="2" t="s">
        <v>11</v>
      </c>
      <c r="E94" s="31">
        <v>1316937.42</v>
      </c>
      <c r="F94" s="36">
        <f>E94/12</f>
        <v>109744.78499999999</v>
      </c>
    </row>
    <row r="95" spans="2:7" ht="15.75" x14ac:dyDescent="0.25">
      <c r="B95" s="2"/>
      <c r="C95" s="8" t="s">
        <v>108</v>
      </c>
      <c r="D95" s="2" t="s">
        <v>11</v>
      </c>
      <c r="E95" s="31">
        <v>1352963.79</v>
      </c>
      <c r="F95" s="36">
        <f t="shared" si="2"/>
        <v>112746.9825</v>
      </c>
    </row>
    <row r="96" spans="2:7" ht="15.75" x14ac:dyDescent="0.25">
      <c r="B96" s="2"/>
      <c r="C96" s="8" t="s">
        <v>110</v>
      </c>
      <c r="D96" s="2" t="s">
        <v>11</v>
      </c>
      <c r="E96" s="31">
        <v>1322087.5</v>
      </c>
      <c r="F96" s="36">
        <f>E96/12</f>
        <v>110173.95833333333</v>
      </c>
    </row>
  </sheetData>
  <pageMargins left="0.7" right="0.7" top="0.75" bottom="0.75" header="0.3" footer="0.3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1"/>
  <sheetViews>
    <sheetView workbookViewId="0">
      <selection activeCell="C52" sqref="C52"/>
    </sheetView>
  </sheetViews>
  <sheetFormatPr defaultRowHeight="15" x14ac:dyDescent="0.25"/>
  <cols>
    <col min="2" max="2" width="13.85546875" customWidth="1"/>
    <col min="3" max="3" width="37.28515625" customWidth="1"/>
    <col min="4" max="4" width="29.28515625" customWidth="1"/>
    <col min="5" max="5" width="19.5703125" customWidth="1"/>
    <col min="6" max="6" width="22.85546875" customWidth="1"/>
  </cols>
  <sheetData>
    <row r="2" spans="2:7" ht="69" customHeight="1" x14ac:dyDescent="0.25">
      <c r="B2" s="3" t="s">
        <v>0</v>
      </c>
      <c r="C2" s="3" t="s">
        <v>1</v>
      </c>
      <c r="D2" s="3" t="s">
        <v>2</v>
      </c>
      <c r="E2" s="3" t="s">
        <v>113</v>
      </c>
      <c r="F2" s="3" t="s">
        <v>112</v>
      </c>
    </row>
    <row r="3" spans="2:7" ht="23.25" customHeight="1" x14ac:dyDescent="0.25">
      <c r="B3" s="27" t="s">
        <v>5</v>
      </c>
      <c r="C3" s="6" t="s">
        <v>6</v>
      </c>
      <c r="D3" s="2" t="s">
        <v>7</v>
      </c>
      <c r="E3" s="12">
        <v>1468828.23</v>
      </c>
      <c r="F3" s="10">
        <f>E3/12</f>
        <v>122402.35249999999</v>
      </c>
    </row>
    <row r="4" spans="2:7" ht="15.75" x14ac:dyDescent="0.25">
      <c r="B4" s="4"/>
      <c r="C4" s="8" t="s">
        <v>8</v>
      </c>
      <c r="D4" s="9" t="s">
        <v>11</v>
      </c>
      <c r="E4" s="13">
        <v>1012095.08</v>
      </c>
      <c r="F4" s="10">
        <f t="shared" ref="F4:F76" si="0">E4/12</f>
        <v>84341.256666666668</v>
      </c>
    </row>
    <row r="5" spans="2:7" ht="15.75" x14ac:dyDescent="0.25">
      <c r="B5" s="4"/>
      <c r="C5" s="8" t="s">
        <v>9</v>
      </c>
      <c r="D5" s="9" t="s">
        <v>11</v>
      </c>
      <c r="E5" s="13">
        <v>1052641.4099999999</v>
      </c>
      <c r="F5" s="10">
        <f t="shared" si="0"/>
        <v>87720.117499999993</v>
      </c>
    </row>
    <row r="6" spans="2:7" ht="16.5" customHeight="1" x14ac:dyDescent="0.25">
      <c r="B6" s="4"/>
      <c r="C6" s="8" t="s">
        <v>10</v>
      </c>
      <c r="D6" s="9" t="s">
        <v>11</v>
      </c>
      <c r="E6" s="13">
        <v>891508.11</v>
      </c>
      <c r="F6" s="10">
        <f>E6/12</f>
        <v>74292.342499999999</v>
      </c>
    </row>
    <row r="7" spans="2:7" ht="24.75" customHeight="1" x14ac:dyDescent="0.25">
      <c r="B7" s="27" t="s">
        <v>12</v>
      </c>
      <c r="C7" s="14" t="s">
        <v>13</v>
      </c>
      <c r="D7" s="9" t="s">
        <v>7</v>
      </c>
      <c r="E7" s="15">
        <v>1559437.17</v>
      </c>
      <c r="F7" s="10">
        <f t="shared" si="0"/>
        <v>129953.09749999999</v>
      </c>
    </row>
    <row r="8" spans="2:7" ht="15.75" x14ac:dyDescent="0.25">
      <c r="B8" s="4"/>
      <c r="C8" s="8" t="s">
        <v>14</v>
      </c>
      <c r="D8" s="9" t="s">
        <v>11</v>
      </c>
      <c r="E8" s="16">
        <v>943424.35</v>
      </c>
      <c r="F8" s="10">
        <f t="shared" si="0"/>
        <v>78618.695833333331</v>
      </c>
    </row>
    <row r="9" spans="2:7" ht="15.75" x14ac:dyDescent="0.25">
      <c r="B9" s="4"/>
      <c r="C9" s="8" t="s">
        <v>16</v>
      </c>
      <c r="D9" s="9" t="s">
        <v>11</v>
      </c>
      <c r="E9" s="16">
        <v>835504.62</v>
      </c>
      <c r="F9" s="10">
        <f t="shared" si="0"/>
        <v>69625.384999999995</v>
      </c>
    </row>
    <row r="10" spans="2:7" ht="15.75" x14ac:dyDescent="0.25">
      <c r="B10" s="4"/>
      <c r="C10" s="17" t="s">
        <v>17</v>
      </c>
      <c r="D10" s="9" t="s">
        <v>11</v>
      </c>
      <c r="E10" s="16">
        <v>859790.12</v>
      </c>
      <c r="F10" s="10">
        <f t="shared" si="0"/>
        <v>71649.176666666666</v>
      </c>
    </row>
    <row r="11" spans="2:7" ht="23.25" customHeight="1" x14ac:dyDescent="0.25">
      <c r="B11" s="28" t="s">
        <v>19</v>
      </c>
      <c r="C11" s="18" t="s">
        <v>20</v>
      </c>
      <c r="D11" s="5" t="str">
        <f>D7</f>
        <v>Директор</v>
      </c>
      <c r="E11" s="16">
        <v>1400417.53</v>
      </c>
      <c r="F11" s="10">
        <f t="shared" si="0"/>
        <v>116701.46083333333</v>
      </c>
    </row>
    <row r="12" spans="2:7" ht="15.75" x14ac:dyDescent="0.25">
      <c r="B12" s="4"/>
      <c r="C12" s="8" t="s">
        <v>114</v>
      </c>
      <c r="D12" s="9" t="s">
        <v>11</v>
      </c>
      <c r="E12" s="16">
        <v>199027.67</v>
      </c>
      <c r="F12" s="10">
        <f>E12/2</f>
        <v>99513.835000000006</v>
      </c>
    </row>
    <row r="13" spans="2:7" ht="15.75" x14ac:dyDescent="0.25">
      <c r="B13" s="4"/>
      <c r="C13" s="8" t="s">
        <v>22</v>
      </c>
      <c r="D13" s="9" t="s">
        <v>11</v>
      </c>
      <c r="E13" s="16">
        <v>655787.52000000002</v>
      </c>
      <c r="F13" s="10">
        <f>E13/10</f>
        <v>65578.752000000008</v>
      </c>
    </row>
    <row r="14" spans="2:7" ht="15.75" x14ac:dyDescent="0.25">
      <c r="B14" s="4"/>
      <c r="C14" s="8" t="s">
        <v>23</v>
      </c>
      <c r="D14" s="9" t="s">
        <v>11</v>
      </c>
      <c r="E14" s="16">
        <v>28916.74</v>
      </c>
      <c r="F14" s="16">
        <f>E14/1</f>
        <v>28916.74</v>
      </c>
      <c r="G14" t="s">
        <v>131</v>
      </c>
    </row>
    <row r="15" spans="2:7" ht="15.75" x14ac:dyDescent="0.25">
      <c r="B15" s="4"/>
      <c r="C15" s="8" t="s">
        <v>24</v>
      </c>
      <c r="D15" s="9" t="s">
        <v>11</v>
      </c>
      <c r="E15" s="16">
        <v>1053647.2</v>
      </c>
      <c r="F15" s="10">
        <f>E15/12</f>
        <v>87803.933333333334</v>
      </c>
    </row>
    <row r="16" spans="2:7" ht="15.75" x14ac:dyDescent="0.25">
      <c r="B16" s="4"/>
      <c r="C16" s="8" t="s">
        <v>115</v>
      </c>
      <c r="D16" s="9" t="s">
        <v>11</v>
      </c>
      <c r="E16" s="16">
        <v>547586.32999999996</v>
      </c>
      <c r="F16" s="10">
        <f>E16/9</f>
        <v>60842.92555555555</v>
      </c>
    </row>
    <row r="17" spans="2:7" ht="27" customHeight="1" x14ac:dyDescent="0.25">
      <c r="B17" s="28" t="s">
        <v>27</v>
      </c>
      <c r="C17" s="2" t="s">
        <v>28</v>
      </c>
      <c r="D17" s="5" t="s">
        <v>7</v>
      </c>
      <c r="E17" s="16">
        <v>1702341.03</v>
      </c>
      <c r="F17" s="10">
        <f t="shared" si="0"/>
        <v>141861.7525</v>
      </c>
    </row>
    <row r="18" spans="2:7" ht="15.75" x14ac:dyDescent="0.25">
      <c r="B18" s="4"/>
      <c r="C18" s="8" t="s">
        <v>29</v>
      </c>
      <c r="D18" s="5" t="s">
        <v>11</v>
      </c>
      <c r="E18" s="16">
        <v>1106285.8500000001</v>
      </c>
      <c r="F18" s="10">
        <f t="shared" si="0"/>
        <v>92190.487500000003</v>
      </c>
    </row>
    <row r="19" spans="2:7" ht="15.75" x14ac:dyDescent="0.25">
      <c r="B19" s="4"/>
      <c r="C19" s="8" t="s">
        <v>30</v>
      </c>
      <c r="D19" s="5" t="s">
        <v>11</v>
      </c>
      <c r="E19" s="16">
        <v>955269.11</v>
      </c>
      <c r="F19" s="10">
        <f t="shared" si="0"/>
        <v>79605.75916666667</v>
      </c>
    </row>
    <row r="20" spans="2:7" ht="15.75" x14ac:dyDescent="0.25">
      <c r="B20" s="4"/>
      <c r="C20" s="8" t="s">
        <v>31</v>
      </c>
      <c r="D20" s="5" t="s">
        <v>11</v>
      </c>
      <c r="E20" s="16">
        <v>945221.98</v>
      </c>
      <c r="F20" s="10">
        <f t="shared" si="0"/>
        <v>78768.498333333337</v>
      </c>
    </row>
    <row r="21" spans="2:7" ht="26.25" customHeight="1" x14ac:dyDescent="0.25">
      <c r="B21" s="27" t="s">
        <v>45</v>
      </c>
      <c r="C21" s="7" t="s">
        <v>32</v>
      </c>
      <c r="D21" s="5" t="str">
        <f>D17</f>
        <v>Директор</v>
      </c>
      <c r="E21" s="16">
        <v>1513335.96</v>
      </c>
      <c r="F21" s="10">
        <f t="shared" si="0"/>
        <v>126111.33</v>
      </c>
    </row>
    <row r="22" spans="2:7" ht="15.75" x14ac:dyDescent="0.25">
      <c r="B22" s="2"/>
      <c r="C22" s="2" t="s">
        <v>116</v>
      </c>
      <c r="D22" s="5" t="s">
        <v>11</v>
      </c>
      <c r="E22" s="16">
        <v>214235.3</v>
      </c>
      <c r="F22" s="10">
        <f>E22/4</f>
        <v>53558.824999999997</v>
      </c>
      <c r="G22" t="s">
        <v>117</v>
      </c>
    </row>
    <row r="23" spans="2:7" ht="15.75" x14ac:dyDescent="0.25">
      <c r="B23" s="2"/>
      <c r="C23" s="2" t="s">
        <v>119</v>
      </c>
      <c r="D23" s="5" t="s">
        <v>11</v>
      </c>
      <c r="E23" s="16">
        <v>410612</v>
      </c>
      <c r="F23" s="10">
        <f>E23/4</f>
        <v>102653</v>
      </c>
    </row>
    <row r="24" spans="2:7" ht="15.75" x14ac:dyDescent="0.25">
      <c r="B24" s="2"/>
      <c r="C24" s="2" t="s">
        <v>118</v>
      </c>
      <c r="D24" s="5" t="s">
        <v>11</v>
      </c>
      <c r="E24" s="16">
        <v>869319.85</v>
      </c>
      <c r="F24" s="10">
        <f>E24/12</f>
        <v>72443.320833333331</v>
      </c>
    </row>
    <row r="25" spans="2:7" ht="15.75" x14ac:dyDescent="0.25">
      <c r="B25" s="2"/>
      <c r="C25" s="6" t="s">
        <v>35</v>
      </c>
      <c r="D25" s="5" t="s">
        <v>11</v>
      </c>
      <c r="E25" s="16">
        <v>1283730.45</v>
      </c>
      <c r="F25" s="10">
        <f t="shared" si="0"/>
        <v>106977.53749999999</v>
      </c>
    </row>
    <row r="26" spans="2:7" ht="25.5" customHeight="1" x14ac:dyDescent="0.25">
      <c r="B26" s="28" t="s">
        <v>39</v>
      </c>
      <c r="C26" s="18" t="s">
        <v>36</v>
      </c>
      <c r="D26" s="5" t="str">
        <f>D21</f>
        <v>Директор</v>
      </c>
      <c r="E26" s="16">
        <v>842500.5</v>
      </c>
      <c r="F26" s="10">
        <f>E26/7</f>
        <v>120357.21428571429</v>
      </c>
    </row>
    <row r="27" spans="2:7" ht="15.75" x14ac:dyDescent="0.25">
      <c r="B27" s="4"/>
      <c r="C27" s="8" t="s">
        <v>37</v>
      </c>
      <c r="D27" s="5" t="s">
        <v>11</v>
      </c>
      <c r="E27" s="16">
        <v>917475.72</v>
      </c>
      <c r="F27" s="10">
        <f t="shared" si="0"/>
        <v>76456.31</v>
      </c>
    </row>
    <row r="28" spans="2:7" ht="15.75" x14ac:dyDescent="0.25">
      <c r="B28" s="4"/>
      <c r="C28" s="17" t="s">
        <v>38</v>
      </c>
      <c r="D28" s="5" t="s">
        <v>11</v>
      </c>
      <c r="E28" s="16">
        <v>1116055.8700000001</v>
      </c>
      <c r="F28" s="10">
        <f t="shared" si="0"/>
        <v>93004.655833333338</v>
      </c>
    </row>
    <row r="29" spans="2:7" ht="15.75" x14ac:dyDescent="0.25">
      <c r="B29" s="4"/>
      <c r="C29" s="17" t="s">
        <v>120</v>
      </c>
      <c r="D29" s="5" t="s">
        <v>7</v>
      </c>
      <c r="E29" s="16">
        <v>138368</v>
      </c>
      <c r="F29" s="10">
        <f>E29/2.4</f>
        <v>57653.333333333336</v>
      </c>
    </row>
    <row r="30" spans="2:7" ht="15.75" x14ac:dyDescent="0.25">
      <c r="B30" s="4"/>
      <c r="C30" s="17" t="s">
        <v>121</v>
      </c>
      <c r="D30" s="5" t="s">
        <v>11</v>
      </c>
      <c r="E30" s="16">
        <v>62594</v>
      </c>
      <c r="F30" s="10">
        <f>E30/2</f>
        <v>31297</v>
      </c>
    </row>
    <row r="31" spans="2:7" ht="15.75" x14ac:dyDescent="0.25">
      <c r="B31" s="4"/>
      <c r="C31" s="17" t="s">
        <v>74</v>
      </c>
      <c r="D31" s="5" t="s">
        <v>11</v>
      </c>
      <c r="E31" s="16">
        <v>154621.96</v>
      </c>
      <c r="F31" s="10">
        <f>E31/2</f>
        <v>77310.98</v>
      </c>
    </row>
    <row r="32" spans="2:7" ht="15.75" x14ac:dyDescent="0.25">
      <c r="B32" s="4"/>
      <c r="C32" s="17" t="s">
        <v>122</v>
      </c>
      <c r="D32" s="5" t="s">
        <v>11</v>
      </c>
      <c r="E32" s="16">
        <v>68762.05</v>
      </c>
      <c r="F32" s="10">
        <f>E32/1</f>
        <v>68762.05</v>
      </c>
    </row>
    <row r="33" spans="2:6" ht="15.75" x14ac:dyDescent="0.25">
      <c r="B33" s="4"/>
      <c r="C33" s="17" t="s">
        <v>123</v>
      </c>
      <c r="D33" s="5" t="s">
        <v>11</v>
      </c>
      <c r="E33" s="16">
        <v>256347.47</v>
      </c>
      <c r="F33" s="10">
        <f>E33/2.5</f>
        <v>102538.988</v>
      </c>
    </row>
    <row r="34" spans="2:6" ht="25.5" customHeight="1" x14ac:dyDescent="0.25">
      <c r="B34" s="28" t="s">
        <v>44</v>
      </c>
      <c r="C34" s="18" t="s">
        <v>40</v>
      </c>
      <c r="D34" s="5" t="str">
        <f>D26</f>
        <v>Директор</v>
      </c>
      <c r="E34" s="10">
        <v>1313442.19</v>
      </c>
      <c r="F34" s="10">
        <f t="shared" si="0"/>
        <v>109453.51583333332</v>
      </c>
    </row>
    <row r="35" spans="2:6" ht="15.75" x14ac:dyDescent="0.25">
      <c r="B35" s="4"/>
      <c r="C35" s="8" t="s">
        <v>41</v>
      </c>
      <c r="D35" s="5" t="s">
        <v>11</v>
      </c>
      <c r="E35" s="10">
        <v>820585.35</v>
      </c>
      <c r="F35" s="10">
        <f t="shared" si="0"/>
        <v>68382.112500000003</v>
      </c>
    </row>
    <row r="36" spans="2:6" ht="15.75" x14ac:dyDescent="0.25">
      <c r="B36" s="4"/>
      <c r="C36" s="8" t="s">
        <v>42</v>
      </c>
      <c r="D36" s="5" t="s">
        <v>11</v>
      </c>
      <c r="E36" s="10">
        <v>953152.73</v>
      </c>
      <c r="F36" s="10">
        <f t="shared" si="0"/>
        <v>79429.394166666665</v>
      </c>
    </row>
    <row r="37" spans="2:6" ht="15.75" x14ac:dyDescent="0.25">
      <c r="B37" s="4"/>
      <c r="C37" s="17" t="s">
        <v>43</v>
      </c>
      <c r="D37" s="5" t="s">
        <v>11</v>
      </c>
      <c r="E37" s="10">
        <v>948684.17</v>
      </c>
      <c r="F37" s="10">
        <f t="shared" si="0"/>
        <v>79057.014166666675</v>
      </c>
    </row>
    <row r="38" spans="2:6" ht="25.5" customHeight="1" x14ac:dyDescent="0.25">
      <c r="B38" s="28" t="s">
        <v>46</v>
      </c>
      <c r="C38" s="18" t="s">
        <v>47</v>
      </c>
      <c r="D38" s="5" t="str">
        <f>D34</f>
        <v>Директор</v>
      </c>
      <c r="E38" s="10">
        <v>1936627.22</v>
      </c>
      <c r="F38" s="10">
        <f t="shared" si="0"/>
        <v>161385.60166666665</v>
      </c>
    </row>
    <row r="39" spans="2:6" ht="15.75" x14ac:dyDescent="0.25">
      <c r="B39" s="4"/>
      <c r="C39" s="8" t="s">
        <v>48</v>
      </c>
      <c r="D39" s="5" t="s">
        <v>11</v>
      </c>
      <c r="E39" s="10">
        <v>1041562.68</v>
      </c>
      <c r="F39" s="10">
        <f t="shared" si="0"/>
        <v>86796.89</v>
      </c>
    </row>
    <row r="40" spans="2:6" ht="15.75" x14ac:dyDescent="0.25">
      <c r="B40" s="4"/>
      <c r="C40" s="8" t="s">
        <v>49</v>
      </c>
      <c r="D40" s="5" t="s">
        <v>11</v>
      </c>
      <c r="E40" s="10" t="s">
        <v>26</v>
      </c>
      <c r="F40" s="10" t="str">
        <f>E40</f>
        <v>декрет</v>
      </c>
    </row>
    <row r="41" spans="2:6" ht="15.75" x14ac:dyDescent="0.25">
      <c r="B41" s="4"/>
      <c r="C41" s="17" t="s">
        <v>50</v>
      </c>
      <c r="D41" s="5" t="s">
        <v>11</v>
      </c>
      <c r="E41" s="10">
        <v>1120692.58</v>
      </c>
      <c r="F41" s="10">
        <f t="shared" si="0"/>
        <v>93391.04833333334</v>
      </c>
    </row>
    <row r="42" spans="2:6" ht="15.75" x14ac:dyDescent="0.25">
      <c r="B42" s="4"/>
      <c r="C42" s="17" t="s">
        <v>97</v>
      </c>
      <c r="D42" s="5" t="s">
        <v>11</v>
      </c>
      <c r="E42" s="10">
        <v>1078214.3700000001</v>
      </c>
      <c r="F42" s="10">
        <f t="shared" si="0"/>
        <v>89851.197500000009</v>
      </c>
    </row>
    <row r="43" spans="2:6" ht="32.25" customHeight="1" x14ac:dyDescent="0.25">
      <c r="B43" s="28" t="s">
        <v>51</v>
      </c>
      <c r="C43" s="18" t="s">
        <v>54</v>
      </c>
      <c r="D43" s="5" t="s">
        <v>55</v>
      </c>
      <c r="E43" s="10">
        <v>613330.96</v>
      </c>
      <c r="F43" s="10">
        <f>E43/10</f>
        <v>61333.095999999998</v>
      </c>
    </row>
    <row r="44" spans="2:6" ht="17.25" customHeight="1" x14ac:dyDescent="0.25">
      <c r="B44" s="4"/>
      <c r="C44" s="18" t="s">
        <v>54</v>
      </c>
      <c r="D44" s="5" t="s">
        <v>7</v>
      </c>
      <c r="E44" s="10">
        <v>99153</v>
      </c>
      <c r="F44" s="10">
        <f>E44/2</f>
        <v>49576.5</v>
      </c>
    </row>
    <row r="45" spans="2:6" ht="15.75" x14ac:dyDescent="0.25">
      <c r="B45" s="4"/>
      <c r="C45" s="8" t="s">
        <v>57</v>
      </c>
      <c r="D45" s="5" t="s">
        <v>11</v>
      </c>
      <c r="E45" s="10">
        <v>522833.24</v>
      </c>
      <c r="F45" s="10">
        <f t="shared" si="0"/>
        <v>43569.436666666668</v>
      </c>
    </row>
    <row r="46" spans="2:6" ht="15.75" x14ac:dyDescent="0.25">
      <c r="B46" s="4"/>
      <c r="C46" s="17" t="s">
        <v>56</v>
      </c>
      <c r="D46" s="5" t="s">
        <v>11</v>
      </c>
      <c r="E46" s="10">
        <v>520813.26</v>
      </c>
      <c r="F46" s="10">
        <f t="shared" si="0"/>
        <v>43401.105000000003</v>
      </c>
    </row>
    <row r="47" spans="2:6" ht="15.75" x14ac:dyDescent="0.25">
      <c r="B47" s="4"/>
      <c r="C47" s="17" t="s">
        <v>124</v>
      </c>
      <c r="D47" s="5" t="s">
        <v>11</v>
      </c>
      <c r="E47" s="10">
        <v>44728.15</v>
      </c>
      <c r="F47" s="10">
        <f>E47</f>
        <v>44728.15</v>
      </c>
    </row>
    <row r="48" spans="2:6" ht="26.25" customHeight="1" x14ac:dyDescent="0.25">
      <c r="B48" s="28" t="s">
        <v>52</v>
      </c>
      <c r="C48" s="18" t="s">
        <v>58</v>
      </c>
      <c r="D48" s="5" t="str">
        <f>D34</f>
        <v>Директор</v>
      </c>
      <c r="E48" s="10">
        <v>1443751.75</v>
      </c>
      <c r="F48" s="10">
        <f t="shared" si="0"/>
        <v>120312.64583333333</v>
      </c>
    </row>
    <row r="49" spans="2:6" ht="19.5" customHeight="1" x14ac:dyDescent="0.25">
      <c r="B49" s="1"/>
      <c r="C49" s="18" t="s">
        <v>59</v>
      </c>
      <c r="D49" s="5" t="s">
        <v>11</v>
      </c>
      <c r="E49" s="10">
        <v>1425454.26</v>
      </c>
      <c r="F49" s="10">
        <f t="shared" si="0"/>
        <v>118787.855</v>
      </c>
    </row>
    <row r="50" spans="2:6" ht="15.75" x14ac:dyDescent="0.25">
      <c r="B50" s="4"/>
      <c r="C50" s="18" t="s">
        <v>60</v>
      </c>
      <c r="D50" s="5" t="s">
        <v>11</v>
      </c>
      <c r="E50" s="10">
        <v>1323355.6499999999</v>
      </c>
      <c r="F50" s="10">
        <f>E50/12</f>
        <v>110279.6375</v>
      </c>
    </row>
    <row r="51" spans="2:6" ht="17.25" customHeight="1" x14ac:dyDescent="0.25">
      <c r="B51" s="4"/>
      <c r="C51" s="29" t="s">
        <v>61</v>
      </c>
      <c r="D51" s="5" t="s">
        <v>11</v>
      </c>
      <c r="E51" s="10">
        <v>1105754.8799999999</v>
      </c>
      <c r="F51" s="10">
        <f t="shared" si="0"/>
        <v>92146.239999999991</v>
      </c>
    </row>
    <row r="52" spans="2:6" ht="24.75" customHeight="1" x14ac:dyDescent="0.25">
      <c r="B52" s="28" t="s">
        <v>53</v>
      </c>
      <c r="C52" s="18" t="s">
        <v>62</v>
      </c>
      <c r="D52" s="5" t="s">
        <v>7</v>
      </c>
      <c r="E52" s="10">
        <v>828411.65</v>
      </c>
      <c r="F52" s="10">
        <f t="shared" si="0"/>
        <v>69034.304166666669</v>
      </c>
    </row>
    <row r="53" spans="2:6" ht="15.75" x14ac:dyDescent="0.25">
      <c r="B53" s="4"/>
      <c r="C53" s="8" t="s">
        <v>63</v>
      </c>
      <c r="D53" s="5" t="s">
        <v>11</v>
      </c>
      <c r="E53" s="10">
        <v>463820.5</v>
      </c>
      <c r="F53" s="10">
        <f>E53/7</f>
        <v>66260.071428571435</v>
      </c>
    </row>
    <row r="54" spans="2:6" ht="15.75" x14ac:dyDescent="0.25">
      <c r="B54" s="4"/>
      <c r="C54" s="8" t="s">
        <v>64</v>
      </c>
      <c r="D54" s="5" t="s">
        <v>11</v>
      </c>
      <c r="E54" s="10">
        <v>732004.59</v>
      </c>
      <c r="F54" s="10">
        <f t="shared" si="0"/>
        <v>61000.3825</v>
      </c>
    </row>
    <row r="55" spans="2:6" ht="15.75" x14ac:dyDescent="0.25">
      <c r="B55" s="4"/>
      <c r="C55" s="17" t="s">
        <v>65</v>
      </c>
      <c r="D55" s="5" t="s">
        <v>11</v>
      </c>
      <c r="E55" s="10">
        <v>699460.49</v>
      </c>
      <c r="F55" s="10">
        <f t="shared" si="0"/>
        <v>58288.374166666668</v>
      </c>
    </row>
    <row r="56" spans="2:6" ht="15.75" x14ac:dyDescent="0.25">
      <c r="B56" s="4"/>
      <c r="C56" s="17" t="s">
        <v>125</v>
      </c>
      <c r="D56" s="5" t="s">
        <v>11</v>
      </c>
      <c r="E56" s="10">
        <v>236081.14</v>
      </c>
      <c r="F56" s="10">
        <f>E56/4</f>
        <v>59020.285000000003</v>
      </c>
    </row>
    <row r="57" spans="2:6" ht="24" customHeight="1" x14ac:dyDescent="0.25">
      <c r="B57" s="27" t="s">
        <v>66</v>
      </c>
      <c r="C57" s="18" t="s">
        <v>67</v>
      </c>
      <c r="D57" s="2" t="s">
        <v>7</v>
      </c>
      <c r="E57" s="10">
        <v>757981.87</v>
      </c>
      <c r="F57" s="10">
        <f t="shared" si="0"/>
        <v>63165.155833333331</v>
      </c>
    </row>
    <row r="58" spans="2:6" ht="15.75" x14ac:dyDescent="0.25">
      <c r="B58" s="1"/>
      <c r="C58" s="8" t="s">
        <v>68</v>
      </c>
      <c r="D58" s="2" t="s">
        <v>11</v>
      </c>
      <c r="E58" s="10">
        <v>699644.12</v>
      </c>
      <c r="F58" s="10">
        <f t="shared" si="0"/>
        <v>58303.676666666666</v>
      </c>
    </row>
    <row r="59" spans="2:6" ht="15.75" x14ac:dyDescent="0.25">
      <c r="B59" s="1"/>
      <c r="C59" s="17" t="s">
        <v>69</v>
      </c>
      <c r="D59" s="2" t="s">
        <v>11</v>
      </c>
      <c r="E59" s="10">
        <v>754769.9</v>
      </c>
      <c r="F59" s="10">
        <f t="shared" si="0"/>
        <v>62897.491666666669</v>
      </c>
    </row>
    <row r="60" spans="2:6" ht="25.5" customHeight="1" x14ac:dyDescent="0.25">
      <c r="B60" s="28" t="s">
        <v>70</v>
      </c>
      <c r="C60" s="18" t="s">
        <v>71</v>
      </c>
      <c r="D60" s="2" t="s">
        <v>7</v>
      </c>
      <c r="E60" s="10">
        <v>677674.07</v>
      </c>
      <c r="F60" s="10">
        <f>E60/8.2</f>
        <v>82643.17926829269</v>
      </c>
    </row>
    <row r="61" spans="2:6" ht="15.75" x14ac:dyDescent="0.25">
      <c r="B61" s="4"/>
      <c r="C61" s="8" t="s">
        <v>129</v>
      </c>
      <c r="D61" s="2" t="s">
        <v>11</v>
      </c>
      <c r="E61" s="10">
        <v>255021.4</v>
      </c>
      <c r="F61" s="10">
        <f>E61/3.2</f>
        <v>79694.1875</v>
      </c>
    </row>
    <row r="62" spans="2:6" ht="15.75" x14ac:dyDescent="0.25">
      <c r="B62" s="4"/>
      <c r="C62" s="8" t="s">
        <v>73</v>
      </c>
      <c r="D62" s="2" t="s">
        <v>11</v>
      </c>
      <c r="E62" s="10">
        <v>950784.2</v>
      </c>
      <c r="F62" s="10">
        <f>E62/12</f>
        <v>79232.016666666663</v>
      </c>
    </row>
    <row r="63" spans="2:6" ht="15.75" x14ac:dyDescent="0.25">
      <c r="B63" s="4"/>
      <c r="C63" s="8" t="s">
        <v>130</v>
      </c>
      <c r="D63" s="2" t="s">
        <v>7</v>
      </c>
      <c r="E63" s="10">
        <v>73195.89</v>
      </c>
      <c r="F63" s="10">
        <f>E63/2</f>
        <v>36597.945</v>
      </c>
    </row>
    <row r="64" spans="2:6" ht="15.75" x14ac:dyDescent="0.25">
      <c r="B64" s="4"/>
      <c r="C64" s="8" t="s">
        <v>74</v>
      </c>
      <c r="D64" s="2" t="s">
        <v>11</v>
      </c>
      <c r="E64" s="10">
        <v>608960.67000000004</v>
      </c>
      <c r="F64" s="10">
        <f>E64/11</f>
        <v>55360.060909090913</v>
      </c>
    </row>
    <row r="65" spans="2:6" ht="15.75" x14ac:dyDescent="0.25">
      <c r="B65" s="20"/>
      <c r="C65" s="17" t="s">
        <v>75</v>
      </c>
      <c r="D65" s="6" t="s">
        <v>11</v>
      </c>
      <c r="E65" s="11">
        <v>724120.16</v>
      </c>
      <c r="F65" s="11">
        <f>E65/8.5</f>
        <v>85190.607058823531</v>
      </c>
    </row>
    <row r="66" spans="2:6" ht="15.75" x14ac:dyDescent="0.25">
      <c r="B66" s="20"/>
      <c r="C66" s="17" t="s">
        <v>75</v>
      </c>
      <c r="D66" s="6" t="s">
        <v>7</v>
      </c>
      <c r="E66" s="11">
        <v>277423.84000000003</v>
      </c>
      <c r="F66" s="11">
        <f>E66/3.5</f>
        <v>79263.954285714295</v>
      </c>
    </row>
    <row r="67" spans="2:6" ht="24" customHeight="1" x14ac:dyDescent="0.25">
      <c r="B67" s="27" t="s">
        <v>80</v>
      </c>
      <c r="C67" s="18" t="s">
        <v>76</v>
      </c>
      <c r="D67" s="6" t="s">
        <v>7</v>
      </c>
      <c r="E67" s="11">
        <v>940817.26</v>
      </c>
      <c r="F67" s="11">
        <f t="shared" si="0"/>
        <v>78401.438333333339</v>
      </c>
    </row>
    <row r="68" spans="2:6" ht="15.75" x14ac:dyDescent="0.25">
      <c r="B68" s="2"/>
      <c r="C68" s="8" t="s">
        <v>77</v>
      </c>
      <c r="D68" s="6" t="s">
        <v>11</v>
      </c>
      <c r="E68" s="11">
        <v>966567.29</v>
      </c>
      <c r="F68" s="11">
        <f t="shared" si="0"/>
        <v>80547.27416666667</v>
      </c>
    </row>
    <row r="69" spans="2:6" ht="15.75" customHeight="1" x14ac:dyDescent="0.25">
      <c r="B69" s="2"/>
      <c r="C69" s="18" t="s">
        <v>78</v>
      </c>
      <c r="D69" s="6" t="s">
        <v>11</v>
      </c>
      <c r="E69" s="11">
        <v>656567.29</v>
      </c>
      <c r="F69" s="11">
        <f t="shared" si="0"/>
        <v>54713.940833333334</v>
      </c>
    </row>
    <row r="70" spans="2:6" ht="15.75" x14ac:dyDescent="0.25">
      <c r="B70" s="2"/>
      <c r="C70" s="17" t="s">
        <v>79</v>
      </c>
      <c r="D70" s="2" t="s">
        <v>11</v>
      </c>
      <c r="E70" s="10">
        <v>682647.93</v>
      </c>
      <c r="F70" s="10">
        <f t="shared" si="0"/>
        <v>56887.327500000007</v>
      </c>
    </row>
    <row r="71" spans="2:6" ht="21.75" customHeight="1" x14ac:dyDescent="0.25">
      <c r="B71" s="28" t="s">
        <v>81</v>
      </c>
      <c r="C71" s="18" t="s">
        <v>82</v>
      </c>
      <c r="D71" s="2" t="s">
        <v>7</v>
      </c>
      <c r="E71" s="10">
        <v>758830.97</v>
      </c>
      <c r="F71" s="10">
        <f t="shared" si="0"/>
        <v>63235.914166666662</v>
      </c>
    </row>
    <row r="72" spans="2:6" ht="15.75" x14ac:dyDescent="0.25">
      <c r="B72" s="4"/>
      <c r="C72" s="18" t="s">
        <v>83</v>
      </c>
      <c r="D72" s="2" t="s">
        <v>11</v>
      </c>
      <c r="E72" s="10">
        <v>144096.82</v>
      </c>
      <c r="F72" s="10">
        <f>E72/3</f>
        <v>48032.273333333338</v>
      </c>
    </row>
    <row r="73" spans="2:6" ht="15.75" x14ac:dyDescent="0.25">
      <c r="B73" s="4"/>
      <c r="C73" s="18" t="s">
        <v>84</v>
      </c>
      <c r="D73" s="2" t="s">
        <v>11</v>
      </c>
      <c r="E73" s="10">
        <v>376064.04</v>
      </c>
      <c r="F73" s="10">
        <f>E73/12</f>
        <v>31338.67</v>
      </c>
    </row>
    <row r="74" spans="2:6" ht="18.75" customHeight="1" x14ac:dyDescent="0.25">
      <c r="B74" s="4"/>
      <c r="C74" s="29" t="s">
        <v>85</v>
      </c>
      <c r="D74" s="2" t="s">
        <v>11</v>
      </c>
      <c r="E74" s="10">
        <v>657095.23</v>
      </c>
      <c r="F74" s="10">
        <f t="shared" si="0"/>
        <v>54757.935833333329</v>
      </c>
    </row>
    <row r="75" spans="2:6" ht="24" customHeight="1" x14ac:dyDescent="0.25">
      <c r="B75" s="28" t="s">
        <v>92</v>
      </c>
      <c r="C75" s="18" t="s">
        <v>86</v>
      </c>
      <c r="D75" s="5" t="s">
        <v>7</v>
      </c>
      <c r="E75" s="10">
        <v>701146.61</v>
      </c>
      <c r="F75" s="10">
        <f t="shared" si="0"/>
        <v>58428.884166666663</v>
      </c>
    </row>
    <row r="76" spans="2:6" ht="15.75" x14ac:dyDescent="0.25">
      <c r="B76" s="4"/>
      <c r="C76" s="8" t="s">
        <v>88</v>
      </c>
      <c r="D76" s="2" t="s">
        <v>11</v>
      </c>
      <c r="E76" s="10">
        <v>675231.6</v>
      </c>
      <c r="F76" s="10">
        <f t="shared" si="0"/>
        <v>56269.299999999996</v>
      </c>
    </row>
    <row r="77" spans="2:6" ht="15.75" x14ac:dyDescent="0.25">
      <c r="B77" s="4"/>
      <c r="C77" s="8" t="s">
        <v>89</v>
      </c>
      <c r="D77" s="2" t="s">
        <v>11</v>
      </c>
      <c r="E77" s="10">
        <v>676157.08</v>
      </c>
      <c r="F77" s="10">
        <f t="shared" ref="F77:F79" si="1">E77/12</f>
        <v>56346.423333333332</v>
      </c>
    </row>
    <row r="78" spans="2:6" ht="15.75" x14ac:dyDescent="0.25">
      <c r="B78" s="4"/>
      <c r="C78" s="17" t="s">
        <v>91</v>
      </c>
      <c r="D78" s="2" t="s">
        <v>11</v>
      </c>
      <c r="E78" s="10">
        <v>668158.42000000004</v>
      </c>
      <c r="F78" s="10">
        <f t="shared" si="1"/>
        <v>55679.868333333339</v>
      </c>
    </row>
    <row r="79" spans="2:6" ht="23.25" customHeight="1" x14ac:dyDescent="0.25">
      <c r="B79" s="28" t="s">
        <v>126</v>
      </c>
      <c r="C79" s="29" t="s">
        <v>127</v>
      </c>
      <c r="D79" s="2" t="s">
        <v>7</v>
      </c>
      <c r="E79" s="10">
        <v>445146</v>
      </c>
      <c r="F79" s="10">
        <f t="shared" si="1"/>
        <v>37095.5</v>
      </c>
    </row>
    <row r="80" spans="2:6" ht="15.75" x14ac:dyDescent="0.25">
      <c r="B80" s="4"/>
      <c r="C80" s="29" t="s">
        <v>87</v>
      </c>
      <c r="D80" s="2" t="s">
        <v>11</v>
      </c>
      <c r="E80" s="10">
        <v>208585.60000000001</v>
      </c>
      <c r="F80" s="10">
        <f>E80/3.5</f>
        <v>59595.885714285716</v>
      </c>
    </row>
    <row r="81" spans="2:6" ht="15.75" x14ac:dyDescent="0.25">
      <c r="B81" s="4"/>
      <c r="C81" s="29" t="s">
        <v>128</v>
      </c>
      <c r="D81" s="2" t="s">
        <v>11</v>
      </c>
      <c r="E81" s="10">
        <v>208585.60000000001</v>
      </c>
      <c r="F81" s="10">
        <f>E81/3.5</f>
        <v>59595.885714285716</v>
      </c>
    </row>
    <row r="82" spans="2:6" ht="30" customHeight="1" x14ac:dyDescent="0.25">
      <c r="B82" s="26" t="s">
        <v>98</v>
      </c>
      <c r="C82" s="18" t="s">
        <v>93</v>
      </c>
      <c r="D82" s="22" t="s">
        <v>7</v>
      </c>
      <c r="E82" s="23">
        <v>1063109.78</v>
      </c>
      <c r="F82" s="23">
        <f t="shared" ref="F82:F90" si="2">E82/12</f>
        <v>88592.481666666674</v>
      </c>
    </row>
    <row r="83" spans="2:6" ht="15.75" x14ac:dyDescent="0.25">
      <c r="B83" s="4"/>
      <c r="C83" s="8" t="s">
        <v>95</v>
      </c>
      <c r="D83" s="2" t="s">
        <v>11</v>
      </c>
      <c r="E83" s="10">
        <v>1155278.42</v>
      </c>
      <c r="F83" s="10">
        <f>E83/12</f>
        <v>96273.20166666666</v>
      </c>
    </row>
    <row r="84" spans="2:6" ht="15.75" x14ac:dyDescent="0.25">
      <c r="B84" s="4"/>
      <c r="C84" s="8" t="s">
        <v>96</v>
      </c>
      <c r="D84" s="2" t="s">
        <v>11</v>
      </c>
      <c r="E84" s="10">
        <v>1158738.82</v>
      </c>
      <c r="F84" s="10">
        <f>E84/12</f>
        <v>96561.568333333344</v>
      </c>
    </row>
    <row r="85" spans="2:6" ht="28.5" customHeight="1" x14ac:dyDescent="0.25">
      <c r="B85" s="26" t="s">
        <v>103</v>
      </c>
      <c r="C85" s="18" t="s">
        <v>99</v>
      </c>
      <c r="D85" s="24" t="s">
        <v>104</v>
      </c>
      <c r="E85" s="23">
        <v>1307250.3999999999</v>
      </c>
      <c r="F85" s="23">
        <f t="shared" si="2"/>
        <v>108937.53333333333</v>
      </c>
    </row>
    <row r="86" spans="2:6" ht="15.75" x14ac:dyDescent="0.25">
      <c r="B86" s="4"/>
      <c r="C86" s="8" t="s">
        <v>101</v>
      </c>
      <c r="D86" s="5" t="s">
        <v>7</v>
      </c>
      <c r="E86" s="10">
        <v>1127566.3500000001</v>
      </c>
      <c r="F86" s="10">
        <f>E86/12</f>
        <v>93963.862500000003</v>
      </c>
    </row>
    <row r="87" spans="2:6" ht="15.75" x14ac:dyDescent="0.25">
      <c r="B87" s="4"/>
      <c r="C87" s="8" t="s">
        <v>102</v>
      </c>
      <c r="D87" s="5" t="s">
        <v>11</v>
      </c>
      <c r="E87" s="10">
        <v>1493958.99</v>
      </c>
      <c r="F87" s="10">
        <f>E87/12</f>
        <v>124496.5825</v>
      </c>
    </row>
    <row r="88" spans="2:6" ht="25.5" customHeight="1" x14ac:dyDescent="0.25">
      <c r="B88" s="25" t="s">
        <v>111</v>
      </c>
      <c r="C88" s="18" t="s">
        <v>105</v>
      </c>
      <c r="D88" s="22" t="s">
        <v>7</v>
      </c>
      <c r="E88" s="10">
        <v>842807.78</v>
      </c>
      <c r="F88" s="23">
        <f t="shared" si="2"/>
        <v>70233.981666666674</v>
      </c>
    </row>
    <row r="89" spans="2:6" ht="15.75" x14ac:dyDescent="0.25">
      <c r="B89" s="2"/>
      <c r="C89" s="8" t="s">
        <v>107</v>
      </c>
      <c r="D89" s="2" t="s">
        <v>11</v>
      </c>
      <c r="E89" s="10">
        <v>1130915.8400000001</v>
      </c>
      <c r="F89" s="10">
        <f>E89/12</f>
        <v>94242.986666666679</v>
      </c>
    </row>
    <row r="90" spans="2:6" ht="15.75" x14ac:dyDescent="0.25">
      <c r="B90" s="2"/>
      <c r="C90" s="8" t="s">
        <v>108</v>
      </c>
      <c r="D90" s="2" t="s">
        <v>11</v>
      </c>
      <c r="E90" s="10">
        <v>1161567.5</v>
      </c>
      <c r="F90" s="10">
        <f t="shared" si="2"/>
        <v>96797.291666666672</v>
      </c>
    </row>
    <row r="91" spans="2:6" ht="15.75" x14ac:dyDescent="0.25">
      <c r="B91" s="2"/>
      <c r="C91" s="8" t="s">
        <v>110</v>
      </c>
      <c r="D91" s="2" t="s">
        <v>11</v>
      </c>
      <c r="E91" s="10">
        <v>1065476</v>
      </c>
      <c r="F91" s="10">
        <f>E91/12</f>
        <v>88789.666666666672</v>
      </c>
    </row>
  </sheetData>
  <pageMargins left="0.7" right="0.7" top="0.75" bottom="0.75" header="0.3" footer="0.3"/>
  <pageSetup paperSize="9" scale="8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workbookViewId="0">
      <selection activeCell="H8" sqref="H8"/>
    </sheetView>
  </sheetViews>
  <sheetFormatPr defaultRowHeight="15" x14ac:dyDescent="0.25"/>
  <cols>
    <col min="2" max="2" width="13.85546875" customWidth="1"/>
    <col min="3" max="3" width="36.140625" customWidth="1"/>
    <col min="4" max="4" width="29.28515625" customWidth="1"/>
    <col min="5" max="5" width="19.5703125" hidden="1" customWidth="1"/>
    <col min="6" max="6" width="22.85546875" customWidth="1"/>
  </cols>
  <sheetData>
    <row r="2" spans="2:6" ht="69" customHeigh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2:6" ht="23.25" customHeight="1" x14ac:dyDescent="0.25">
      <c r="B3" s="2" t="s">
        <v>5</v>
      </c>
      <c r="C3" s="6" t="s">
        <v>6</v>
      </c>
      <c r="D3" s="2" t="s">
        <v>7</v>
      </c>
      <c r="E3" s="12">
        <f>1201639.63-7302.75</f>
        <v>1194336.8799999999</v>
      </c>
      <c r="F3" s="10">
        <f>E3/12</f>
        <v>99528.073333333319</v>
      </c>
    </row>
    <row r="4" spans="2:6" ht="15.75" x14ac:dyDescent="0.25">
      <c r="B4" s="4"/>
      <c r="C4" s="8" t="s">
        <v>8</v>
      </c>
      <c r="D4" s="9" t="s">
        <v>11</v>
      </c>
      <c r="E4" s="13">
        <v>927672.93</v>
      </c>
      <c r="F4" s="10">
        <f t="shared" ref="F4:F64" si="0">E4/12</f>
        <v>77306.077499999999</v>
      </c>
    </row>
    <row r="5" spans="2:6" ht="15.75" x14ac:dyDescent="0.25">
      <c r="B5" s="4"/>
      <c r="C5" s="8" t="s">
        <v>9</v>
      </c>
      <c r="D5" s="9" t="s">
        <v>11</v>
      </c>
      <c r="E5" s="13">
        <v>976343.81</v>
      </c>
      <c r="F5" s="10">
        <f t="shared" si="0"/>
        <v>81361.984166666676</v>
      </c>
    </row>
    <row r="6" spans="2:6" ht="16.5" customHeight="1" x14ac:dyDescent="0.25">
      <c r="B6" s="4"/>
      <c r="C6" s="8" t="s">
        <v>10</v>
      </c>
      <c r="D6" s="9" t="s">
        <v>11</v>
      </c>
      <c r="E6" s="13">
        <v>790868.66</v>
      </c>
      <c r="F6" s="10">
        <f t="shared" si="0"/>
        <v>65905.721666666665</v>
      </c>
    </row>
    <row r="7" spans="2:6" ht="24.75" customHeight="1" x14ac:dyDescent="0.25">
      <c r="B7" s="2" t="s">
        <v>12</v>
      </c>
      <c r="C7" s="14" t="s">
        <v>13</v>
      </c>
      <c r="D7" s="9" t="s">
        <v>7</v>
      </c>
      <c r="E7" s="15">
        <f>1080170.51-57891.12</f>
        <v>1022279.39</v>
      </c>
      <c r="F7" s="10">
        <f t="shared" si="0"/>
        <v>85189.949166666673</v>
      </c>
    </row>
    <row r="8" spans="2:6" ht="15.75" x14ac:dyDescent="0.25">
      <c r="B8" s="4"/>
      <c r="C8" s="8" t="s">
        <v>14</v>
      </c>
      <c r="D8" s="9" t="s">
        <v>11</v>
      </c>
      <c r="E8" s="16">
        <v>626496.41</v>
      </c>
      <c r="F8" s="10">
        <f t="shared" si="0"/>
        <v>52208.034166666672</v>
      </c>
    </row>
    <row r="9" spans="2:6" ht="15.75" x14ac:dyDescent="0.25">
      <c r="B9" s="4"/>
      <c r="C9" s="8" t="s">
        <v>15</v>
      </c>
      <c r="D9" s="9" t="s">
        <v>11</v>
      </c>
      <c r="E9" s="16">
        <f>542655.81-76948.65</f>
        <v>465707.16000000003</v>
      </c>
      <c r="F9" s="10">
        <f>E9/10</f>
        <v>46570.716</v>
      </c>
    </row>
    <row r="10" spans="2:6" ht="15.75" x14ac:dyDescent="0.25">
      <c r="B10" s="4"/>
      <c r="C10" s="8" t="s">
        <v>16</v>
      </c>
      <c r="D10" s="9" t="s">
        <v>11</v>
      </c>
      <c r="E10" s="16">
        <f>161857.91-2763.78</f>
        <v>159094.13</v>
      </c>
      <c r="F10" s="10">
        <f>E10/3</f>
        <v>53031.376666666671</v>
      </c>
    </row>
    <row r="11" spans="2:6" ht="15.75" x14ac:dyDescent="0.25">
      <c r="B11" s="4"/>
      <c r="C11" s="17" t="s">
        <v>17</v>
      </c>
      <c r="D11" s="9" t="s">
        <v>18</v>
      </c>
      <c r="E11" s="16">
        <f>452023.5-3165.33</f>
        <v>448858.17</v>
      </c>
      <c r="F11" s="10">
        <f t="shared" si="0"/>
        <v>37404.847499999996</v>
      </c>
    </row>
    <row r="12" spans="2:6" ht="23.25" customHeight="1" x14ac:dyDescent="0.25">
      <c r="B12" s="4" t="s">
        <v>19</v>
      </c>
      <c r="C12" s="18" t="s">
        <v>20</v>
      </c>
      <c r="D12" s="5" t="str">
        <f>D7</f>
        <v>Директор</v>
      </c>
      <c r="E12" s="16">
        <v>1037219.32</v>
      </c>
      <c r="F12" s="10">
        <f t="shared" si="0"/>
        <v>86434.943333333329</v>
      </c>
    </row>
    <row r="13" spans="2:6" ht="15.75" x14ac:dyDescent="0.25">
      <c r="B13" s="4"/>
      <c r="C13" s="8" t="s">
        <v>21</v>
      </c>
      <c r="D13" s="9" t="s">
        <v>11</v>
      </c>
      <c r="E13" s="16">
        <v>346053.18</v>
      </c>
      <c r="F13" s="10">
        <f>E13/6</f>
        <v>57675.53</v>
      </c>
    </row>
    <row r="14" spans="2:6" ht="15.75" x14ac:dyDescent="0.25">
      <c r="B14" s="4"/>
      <c r="C14" s="8" t="s">
        <v>22</v>
      </c>
      <c r="D14" s="9" t="s">
        <v>11</v>
      </c>
      <c r="E14" s="16">
        <v>530858.71</v>
      </c>
      <c r="F14" s="10">
        <f>E14/8</f>
        <v>66357.338749999995</v>
      </c>
    </row>
    <row r="15" spans="2:6" ht="15.75" x14ac:dyDescent="0.25">
      <c r="B15" s="4"/>
      <c r="C15" s="8" t="s">
        <v>23</v>
      </c>
      <c r="D15" s="9" t="s">
        <v>11</v>
      </c>
      <c r="E15" s="19" t="s">
        <v>26</v>
      </c>
      <c r="F15" s="19" t="s">
        <v>26</v>
      </c>
    </row>
    <row r="16" spans="2:6" ht="15.75" x14ac:dyDescent="0.25">
      <c r="B16" s="4"/>
      <c r="C16" s="8" t="s">
        <v>24</v>
      </c>
      <c r="D16" s="9" t="s">
        <v>11</v>
      </c>
      <c r="E16" s="16">
        <v>581539.49</v>
      </c>
      <c r="F16" s="10">
        <f>E16/7</f>
        <v>83077.069999999992</v>
      </c>
    </row>
    <row r="17" spans="2:6" ht="15.75" x14ac:dyDescent="0.25">
      <c r="B17" s="4"/>
      <c r="C17" s="8" t="s">
        <v>25</v>
      </c>
      <c r="D17" s="9" t="s">
        <v>11</v>
      </c>
      <c r="E17" s="16">
        <f>352145.69-67878.38</f>
        <v>284267.31</v>
      </c>
      <c r="F17" s="10">
        <f>E17/5</f>
        <v>56853.462</v>
      </c>
    </row>
    <row r="18" spans="2:6" ht="27" customHeight="1" x14ac:dyDescent="0.25">
      <c r="B18" s="4" t="s">
        <v>27</v>
      </c>
      <c r="C18" s="2" t="s">
        <v>28</v>
      </c>
      <c r="D18" s="5" t="s">
        <v>7</v>
      </c>
      <c r="E18" s="16">
        <v>1223973.95</v>
      </c>
      <c r="F18" s="10">
        <f t="shared" si="0"/>
        <v>101997.82916666666</v>
      </c>
    </row>
    <row r="19" spans="2:6" ht="15.75" x14ac:dyDescent="0.25">
      <c r="B19" s="4"/>
      <c r="C19" s="8" t="s">
        <v>29</v>
      </c>
      <c r="D19" s="5" t="s">
        <v>11</v>
      </c>
      <c r="E19" s="16">
        <v>797504.05</v>
      </c>
      <c r="F19" s="10">
        <f t="shared" si="0"/>
        <v>66458.670833333337</v>
      </c>
    </row>
    <row r="20" spans="2:6" ht="15.75" x14ac:dyDescent="0.25">
      <c r="B20" s="4"/>
      <c r="C20" s="8" t="s">
        <v>30</v>
      </c>
      <c r="D20" s="5" t="s">
        <v>11</v>
      </c>
      <c r="E20" s="16">
        <f>706575.11-10324.92</f>
        <v>696250.19</v>
      </c>
      <c r="F20" s="10">
        <f t="shared" si="0"/>
        <v>58020.84916666666</v>
      </c>
    </row>
    <row r="21" spans="2:6" ht="15.75" x14ac:dyDescent="0.25">
      <c r="B21" s="4"/>
      <c r="C21" s="8" t="s">
        <v>31</v>
      </c>
      <c r="D21" s="5" t="s">
        <v>11</v>
      </c>
      <c r="E21" s="16">
        <f>727411.92-5460.48</f>
        <v>721951.44000000006</v>
      </c>
      <c r="F21" s="10">
        <f t="shared" si="0"/>
        <v>60162.62</v>
      </c>
    </row>
    <row r="22" spans="2:6" ht="26.25" customHeight="1" x14ac:dyDescent="0.25">
      <c r="B22" s="2" t="s">
        <v>45</v>
      </c>
      <c r="C22" s="7" t="s">
        <v>32</v>
      </c>
      <c r="D22" s="5" t="str">
        <f>D18</f>
        <v>Директор</v>
      </c>
      <c r="E22" s="16">
        <v>1039367.53</v>
      </c>
      <c r="F22" s="10">
        <f t="shared" si="0"/>
        <v>86613.960833333331</v>
      </c>
    </row>
    <row r="23" spans="2:6" ht="15.75" x14ac:dyDescent="0.25">
      <c r="B23" s="2"/>
      <c r="C23" s="2" t="s">
        <v>33</v>
      </c>
      <c r="D23" s="5" t="s">
        <v>11</v>
      </c>
      <c r="E23" s="16">
        <v>598367.12</v>
      </c>
      <c r="F23" s="10">
        <f>E23/12</f>
        <v>49863.926666666666</v>
      </c>
    </row>
    <row r="24" spans="2:6" ht="15.75" x14ac:dyDescent="0.25">
      <c r="B24" s="2"/>
      <c r="C24" s="2" t="s">
        <v>34</v>
      </c>
      <c r="D24" s="5" t="s">
        <v>11</v>
      </c>
      <c r="E24" s="16">
        <v>93516.33</v>
      </c>
      <c r="F24" s="10">
        <f>E24/2</f>
        <v>46758.165000000001</v>
      </c>
    </row>
    <row r="25" spans="2:6" ht="15.75" x14ac:dyDescent="0.25">
      <c r="B25" s="2"/>
      <c r="C25" s="6" t="s">
        <v>35</v>
      </c>
      <c r="D25" s="5" t="s">
        <v>11</v>
      </c>
      <c r="E25" s="16">
        <v>622685.55000000005</v>
      </c>
      <c r="F25" s="10">
        <f t="shared" si="0"/>
        <v>51890.462500000001</v>
      </c>
    </row>
    <row r="26" spans="2:6" ht="25.5" customHeight="1" x14ac:dyDescent="0.25">
      <c r="B26" s="4" t="s">
        <v>39</v>
      </c>
      <c r="C26" s="18" t="s">
        <v>36</v>
      </c>
      <c r="D26" s="5" t="str">
        <f>D22</f>
        <v>Директор</v>
      </c>
      <c r="E26" s="16">
        <v>1058266.43</v>
      </c>
      <c r="F26" s="10">
        <f t="shared" si="0"/>
        <v>88188.869166666656</v>
      </c>
    </row>
    <row r="27" spans="2:6" ht="15.75" x14ac:dyDescent="0.25">
      <c r="B27" s="4"/>
      <c r="C27" s="8" t="s">
        <v>37</v>
      </c>
      <c r="D27" s="5" t="s">
        <v>11</v>
      </c>
      <c r="E27" s="16">
        <v>776739.53</v>
      </c>
      <c r="F27" s="10">
        <f t="shared" si="0"/>
        <v>64728.294166666667</v>
      </c>
    </row>
    <row r="28" spans="2:6" ht="15.75" x14ac:dyDescent="0.25">
      <c r="B28" s="4"/>
      <c r="C28" s="17" t="s">
        <v>38</v>
      </c>
      <c r="D28" s="5" t="s">
        <v>11</v>
      </c>
      <c r="E28" s="16">
        <v>924643.31</v>
      </c>
      <c r="F28" s="10">
        <f t="shared" si="0"/>
        <v>77053.609166666676</v>
      </c>
    </row>
    <row r="29" spans="2:6" ht="25.5" customHeight="1" x14ac:dyDescent="0.25">
      <c r="B29" s="4" t="s">
        <v>44</v>
      </c>
      <c r="C29" s="18" t="s">
        <v>40</v>
      </c>
      <c r="D29" s="5" t="str">
        <f>D26</f>
        <v>Директор</v>
      </c>
      <c r="E29" s="10">
        <f>782602.3-46547.76-6314.52</f>
        <v>729740.02</v>
      </c>
      <c r="F29" s="10">
        <f t="shared" si="0"/>
        <v>60811.668333333335</v>
      </c>
    </row>
    <row r="30" spans="2:6" ht="15.75" x14ac:dyDescent="0.25">
      <c r="B30" s="4"/>
      <c r="C30" s="8" t="s">
        <v>41</v>
      </c>
      <c r="D30" s="5" t="s">
        <v>11</v>
      </c>
      <c r="E30" s="10">
        <v>736937.46</v>
      </c>
      <c r="F30" s="10">
        <f t="shared" si="0"/>
        <v>61411.454999999994</v>
      </c>
    </row>
    <row r="31" spans="2:6" ht="15.75" x14ac:dyDescent="0.25">
      <c r="B31" s="4"/>
      <c r="C31" s="8" t="s">
        <v>42</v>
      </c>
      <c r="D31" s="5" t="s">
        <v>11</v>
      </c>
      <c r="E31" s="10">
        <v>762393.99</v>
      </c>
      <c r="F31" s="10">
        <f t="shared" si="0"/>
        <v>63532.832499999997</v>
      </c>
    </row>
    <row r="32" spans="2:6" ht="15.75" x14ac:dyDescent="0.25">
      <c r="B32" s="4"/>
      <c r="C32" s="17" t="s">
        <v>43</v>
      </c>
      <c r="D32" s="5" t="s">
        <v>11</v>
      </c>
      <c r="E32" s="10">
        <v>811284.29</v>
      </c>
      <c r="F32" s="10">
        <f t="shared" si="0"/>
        <v>67607.02416666667</v>
      </c>
    </row>
    <row r="33" spans="2:6" ht="15.75" x14ac:dyDescent="0.25">
      <c r="B33" s="4" t="s">
        <v>46</v>
      </c>
      <c r="C33" s="8" t="s">
        <v>47</v>
      </c>
      <c r="D33" s="5" t="str">
        <f>D29</f>
        <v>Директор</v>
      </c>
      <c r="E33" s="10">
        <v>1424906.42</v>
      </c>
      <c r="F33" s="10">
        <f t="shared" si="0"/>
        <v>118742.20166666666</v>
      </c>
    </row>
    <row r="34" spans="2:6" ht="15.75" x14ac:dyDescent="0.25">
      <c r="B34" s="4"/>
      <c r="C34" s="8" t="s">
        <v>48</v>
      </c>
      <c r="D34" s="5" t="s">
        <v>11</v>
      </c>
      <c r="E34" s="10">
        <f>761940.36-9242.04</f>
        <v>752698.32</v>
      </c>
      <c r="F34" s="10">
        <f t="shared" si="0"/>
        <v>62724.859999999993</v>
      </c>
    </row>
    <row r="35" spans="2:6" ht="15.75" x14ac:dyDescent="0.25">
      <c r="B35" s="4"/>
      <c r="C35" s="8" t="s">
        <v>49</v>
      </c>
      <c r="D35" s="5" t="s">
        <v>11</v>
      </c>
      <c r="E35" s="10" t="s">
        <v>26</v>
      </c>
      <c r="F35" s="10" t="s">
        <v>26</v>
      </c>
    </row>
    <row r="36" spans="2:6" ht="15.75" x14ac:dyDescent="0.25">
      <c r="B36" s="4"/>
      <c r="C36" s="17" t="s">
        <v>50</v>
      </c>
      <c r="D36" s="5" t="s">
        <v>11</v>
      </c>
      <c r="E36" s="10">
        <v>873932.64</v>
      </c>
      <c r="F36" s="10">
        <f t="shared" si="0"/>
        <v>72827.72</v>
      </c>
    </row>
    <row r="37" spans="2:6" ht="32.25" customHeight="1" x14ac:dyDescent="0.25">
      <c r="B37" s="4" t="s">
        <v>51</v>
      </c>
      <c r="C37" s="18" t="s">
        <v>54</v>
      </c>
      <c r="D37" s="5" t="s">
        <v>55</v>
      </c>
      <c r="E37" s="10">
        <v>568348.85</v>
      </c>
      <c r="F37" s="10">
        <f t="shared" si="0"/>
        <v>47362.404166666667</v>
      </c>
    </row>
    <row r="38" spans="2:6" ht="15.75" x14ac:dyDescent="0.25">
      <c r="B38" s="4"/>
      <c r="C38" s="8" t="s">
        <v>57</v>
      </c>
      <c r="D38" s="5" t="s">
        <v>11</v>
      </c>
      <c r="E38" s="10">
        <v>479189.95</v>
      </c>
      <c r="F38" s="10">
        <f t="shared" si="0"/>
        <v>39932.495833333334</v>
      </c>
    </row>
    <row r="39" spans="2:6" ht="15.75" x14ac:dyDescent="0.25">
      <c r="B39" s="4"/>
      <c r="C39" s="17" t="s">
        <v>56</v>
      </c>
      <c r="D39" s="5" t="s">
        <v>11</v>
      </c>
      <c r="E39" s="10">
        <v>426958.2</v>
      </c>
      <c r="F39" s="10">
        <f t="shared" si="0"/>
        <v>35579.85</v>
      </c>
    </row>
    <row r="40" spans="2:6" ht="26.25" customHeight="1" x14ac:dyDescent="0.25">
      <c r="B40" s="4" t="s">
        <v>52</v>
      </c>
      <c r="C40" s="18" t="s">
        <v>58</v>
      </c>
      <c r="D40" s="5" t="str">
        <f>D29</f>
        <v>Директор</v>
      </c>
      <c r="E40" s="10">
        <f>1293111.94-177209.62</f>
        <v>1115902.3199999998</v>
      </c>
      <c r="F40" s="10">
        <f t="shared" si="0"/>
        <v>92991.859999999986</v>
      </c>
    </row>
    <row r="41" spans="2:6" ht="31.5" x14ac:dyDescent="0.25">
      <c r="B41" s="1"/>
      <c r="C41" s="8" t="s">
        <v>59</v>
      </c>
      <c r="D41" s="5" t="s">
        <v>11</v>
      </c>
      <c r="E41" s="10">
        <v>1058377.22</v>
      </c>
      <c r="F41" s="10">
        <f t="shared" si="0"/>
        <v>88198.101666666669</v>
      </c>
    </row>
    <row r="42" spans="2:6" ht="15.75" x14ac:dyDescent="0.25">
      <c r="B42" s="4"/>
      <c r="C42" s="8" t="s">
        <v>60</v>
      </c>
      <c r="D42" s="5" t="s">
        <v>11</v>
      </c>
      <c r="E42" s="10">
        <v>1059173.3799999999</v>
      </c>
      <c r="F42" s="10">
        <f t="shared" si="0"/>
        <v>88264.448333333319</v>
      </c>
    </row>
    <row r="43" spans="2:6" ht="31.5" x14ac:dyDescent="0.25">
      <c r="B43" s="4"/>
      <c r="C43" s="17" t="s">
        <v>61</v>
      </c>
      <c r="D43" s="5" t="s">
        <v>11</v>
      </c>
      <c r="E43" s="10">
        <v>807787.79</v>
      </c>
      <c r="F43" s="10">
        <f t="shared" si="0"/>
        <v>67315.64916666667</v>
      </c>
    </row>
    <row r="44" spans="2:6" ht="22.5" customHeight="1" x14ac:dyDescent="0.25">
      <c r="B44" s="4" t="s">
        <v>53</v>
      </c>
      <c r="C44" s="18" t="s">
        <v>62</v>
      </c>
      <c r="D44" s="5" t="s">
        <v>7</v>
      </c>
      <c r="E44" s="10">
        <v>740773.33</v>
      </c>
      <c r="F44" s="10">
        <f t="shared" si="0"/>
        <v>61731.110833333332</v>
      </c>
    </row>
    <row r="45" spans="2:6" ht="15.75" x14ac:dyDescent="0.25">
      <c r="B45" s="4"/>
      <c r="C45" s="8" t="s">
        <v>63</v>
      </c>
      <c r="D45" s="5" t="s">
        <v>11</v>
      </c>
      <c r="E45" s="10">
        <v>768837.44</v>
      </c>
      <c r="F45" s="10">
        <f t="shared" si="0"/>
        <v>64069.78666666666</v>
      </c>
    </row>
    <row r="46" spans="2:6" ht="15.75" x14ac:dyDescent="0.25">
      <c r="B46" s="4"/>
      <c r="C46" s="8" t="s">
        <v>64</v>
      </c>
      <c r="D46" s="5" t="s">
        <v>11</v>
      </c>
      <c r="E46" s="10">
        <v>681049.93</v>
      </c>
      <c r="F46" s="10">
        <f t="shared" si="0"/>
        <v>56754.160833333335</v>
      </c>
    </row>
    <row r="47" spans="2:6" ht="15.75" x14ac:dyDescent="0.25">
      <c r="B47" s="4"/>
      <c r="C47" s="17" t="s">
        <v>65</v>
      </c>
      <c r="D47" s="5" t="s">
        <v>11</v>
      </c>
      <c r="E47" s="10">
        <v>687049.41</v>
      </c>
      <c r="F47" s="10">
        <f t="shared" si="0"/>
        <v>57254.1175</v>
      </c>
    </row>
    <row r="48" spans="2:6" ht="24" customHeight="1" x14ac:dyDescent="0.25">
      <c r="B48" s="2" t="s">
        <v>66</v>
      </c>
      <c r="C48" s="18" t="s">
        <v>67</v>
      </c>
      <c r="D48" s="2" t="s">
        <v>7</v>
      </c>
      <c r="E48" s="10">
        <v>671414.9</v>
      </c>
      <c r="F48" s="10">
        <f t="shared" si="0"/>
        <v>55951.241666666669</v>
      </c>
    </row>
    <row r="49" spans="2:6" ht="15.75" x14ac:dyDescent="0.25">
      <c r="B49" s="1"/>
      <c r="C49" s="8" t="s">
        <v>68</v>
      </c>
      <c r="D49" s="2" t="s">
        <v>11</v>
      </c>
      <c r="E49" s="10">
        <v>567688.69999999995</v>
      </c>
      <c r="F49" s="10">
        <f t="shared" si="0"/>
        <v>47307.391666666663</v>
      </c>
    </row>
    <row r="50" spans="2:6" ht="15.75" x14ac:dyDescent="0.25">
      <c r="B50" s="1"/>
      <c r="C50" s="17" t="s">
        <v>69</v>
      </c>
      <c r="D50" s="2" t="s">
        <v>11</v>
      </c>
      <c r="E50" s="10">
        <v>622673.27</v>
      </c>
      <c r="F50" s="10">
        <f t="shared" si="0"/>
        <v>51889.439166666671</v>
      </c>
    </row>
    <row r="51" spans="2:6" ht="25.5" customHeight="1" x14ac:dyDescent="0.25">
      <c r="B51" s="4" t="s">
        <v>70</v>
      </c>
      <c r="C51" s="18" t="s">
        <v>71</v>
      </c>
      <c r="D51" s="2" t="s">
        <v>7</v>
      </c>
      <c r="E51" s="10">
        <f>722510.31-21603.4</f>
        <v>700906.91</v>
      </c>
      <c r="F51" s="10">
        <f t="shared" si="0"/>
        <v>58408.909166666672</v>
      </c>
    </row>
    <row r="52" spans="2:6" ht="15.75" x14ac:dyDescent="0.25">
      <c r="B52" s="4"/>
      <c r="C52" s="8" t="s">
        <v>72</v>
      </c>
      <c r="D52" s="2" t="s">
        <v>11</v>
      </c>
      <c r="E52" s="10">
        <f>99704.42-79609.8</f>
        <v>20094.619999999995</v>
      </c>
      <c r="F52" s="10">
        <f>E52/1</f>
        <v>20094.619999999995</v>
      </c>
    </row>
    <row r="53" spans="2:6" ht="15.75" x14ac:dyDescent="0.25">
      <c r="B53" s="4"/>
      <c r="C53" s="8" t="s">
        <v>73</v>
      </c>
      <c r="D53" s="2" t="s">
        <v>11</v>
      </c>
      <c r="E53" s="10">
        <v>539591.56000000006</v>
      </c>
      <c r="F53" s="10">
        <f t="shared" si="0"/>
        <v>44965.96333333334</v>
      </c>
    </row>
    <row r="54" spans="2:6" ht="15.75" x14ac:dyDescent="0.25">
      <c r="B54" s="4"/>
      <c r="C54" s="8" t="s">
        <v>74</v>
      </c>
      <c r="D54" s="2" t="s">
        <v>11</v>
      </c>
      <c r="E54" s="10">
        <v>185719.52</v>
      </c>
      <c r="F54" s="10">
        <f>E54/4</f>
        <v>46429.88</v>
      </c>
    </row>
    <row r="55" spans="2:6" ht="15.75" x14ac:dyDescent="0.25">
      <c r="B55" s="20"/>
      <c r="C55" s="17" t="s">
        <v>75</v>
      </c>
      <c r="D55" s="6" t="s">
        <v>11</v>
      </c>
      <c r="E55" s="11">
        <v>705835.21</v>
      </c>
      <c r="F55" s="11">
        <f t="shared" si="0"/>
        <v>58819.60083333333</v>
      </c>
    </row>
    <row r="56" spans="2:6" ht="24" customHeight="1" x14ac:dyDescent="0.25">
      <c r="B56" s="2" t="s">
        <v>80</v>
      </c>
      <c r="C56" s="18" t="s">
        <v>76</v>
      </c>
      <c r="D56" s="6" t="s">
        <v>7</v>
      </c>
      <c r="E56" s="11">
        <v>833496.88</v>
      </c>
      <c r="F56" s="11">
        <f t="shared" si="0"/>
        <v>69458.073333333334</v>
      </c>
    </row>
    <row r="57" spans="2:6" ht="15.75" x14ac:dyDescent="0.25">
      <c r="B57" s="2"/>
      <c r="C57" s="8" t="s">
        <v>77</v>
      </c>
      <c r="D57" s="6" t="s">
        <v>11</v>
      </c>
      <c r="E57" s="11">
        <v>772107.47</v>
      </c>
      <c r="F57" s="11">
        <f t="shared" si="0"/>
        <v>64342.289166666662</v>
      </c>
    </row>
    <row r="58" spans="2:6" ht="18.75" customHeight="1" x14ac:dyDescent="0.25">
      <c r="B58" s="2"/>
      <c r="C58" s="8" t="s">
        <v>78</v>
      </c>
      <c r="D58" s="6" t="s">
        <v>11</v>
      </c>
      <c r="E58" s="11">
        <v>593981.43999999994</v>
      </c>
      <c r="F58" s="11">
        <f t="shared" si="0"/>
        <v>49498.453333333331</v>
      </c>
    </row>
    <row r="59" spans="2:6" ht="15.75" x14ac:dyDescent="0.25">
      <c r="B59" s="2"/>
      <c r="C59" s="17" t="s">
        <v>79</v>
      </c>
      <c r="D59" s="2" t="s">
        <v>11</v>
      </c>
      <c r="E59" s="10">
        <v>606851.06999999995</v>
      </c>
      <c r="F59" s="10">
        <f t="shared" si="0"/>
        <v>50570.922499999993</v>
      </c>
    </row>
    <row r="60" spans="2:6" ht="21.75" customHeight="1" x14ac:dyDescent="0.25">
      <c r="B60" s="4" t="s">
        <v>81</v>
      </c>
      <c r="C60" s="18" t="s">
        <v>82</v>
      </c>
      <c r="D60" s="2" t="s">
        <v>7</v>
      </c>
      <c r="E60" s="10">
        <v>766755.27</v>
      </c>
      <c r="F60" s="10">
        <f t="shared" si="0"/>
        <v>63896.272499999999</v>
      </c>
    </row>
    <row r="61" spans="2:6" ht="15.75" x14ac:dyDescent="0.25">
      <c r="B61" s="4"/>
      <c r="C61" s="8" t="s">
        <v>83</v>
      </c>
      <c r="D61" s="2" t="s">
        <v>11</v>
      </c>
      <c r="E61" s="10">
        <v>431539.32</v>
      </c>
      <c r="F61" s="10">
        <f>E61/11</f>
        <v>39230.847272727275</v>
      </c>
    </row>
    <row r="62" spans="2:6" ht="15.75" x14ac:dyDescent="0.25">
      <c r="B62" s="4"/>
      <c r="C62" s="8" t="s">
        <v>84</v>
      </c>
      <c r="D62" s="2" t="s">
        <v>11</v>
      </c>
      <c r="E62" s="10" t="s">
        <v>26</v>
      </c>
      <c r="F62" s="10" t="s">
        <v>26</v>
      </c>
    </row>
    <row r="63" spans="2:6" ht="18.75" customHeight="1" x14ac:dyDescent="0.25">
      <c r="B63" s="4"/>
      <c r="C63" s="17" t="s">
        <v>85</v>
      </c>
      <c r="D63" s="2" t="s">
        <v>11</v>
      </c>
      <c r="E63" s="10">
        <f>585176.9-3232.89</f>
        <v>581944.01</v>
      </c>
      <c r="F63" s="10">
        <f t="shared" si="0"/>
        <v>48495.334166666667</v>
      </c>
    </row>
    <row r="64" spans="2:6" ht="24" customHeight="1" x14ac:dyDescent="0.25">
      <c r="B64" s="4" t="s">
        <v>92</v>
      </c>
      <c r="C64" s="18" t="s">
        <v>86</v>
      </c>
      <c r="D64" s="5" t="s">
        <v>7</v>
      </c>
      <c r="E64" s="10">
        <v>645369.19999999995</v>
      </c>
      <c r="F64" s="10">
        <f t="shared" si="0"/>
        <v>53780.766666666663</v>
      </c>
    </row>
    <row r="65" spans="2:6" ht="15.75" x14ac:dyDescent="0.25">
      <c r="B65" s="4"/>
      <c r="C65" s="8" t="s">
        <v>87</v>
      </c>
      <c r="D65" s="2" t="s">
        <v>11</v>
      </c>
      <c r="E65" s="10">
        <f>382386.14-17332.7</f>
        <v>365053.44</v>
      </c>
      <c r="F65" s="10">
        <f>E65/7</f>
        <v>52150.491428571426</v>
      </c>
    </row>
    <row r="66" spans="2:6" ht="15.75" x14ac:dyDescent="0.25">
      <c r="B66" s="4"/>
      <c r="C66" s="8" t="s">
        <v>88</v>
      </c>
      <c r="D66" s="2" t="s">
        <v>11</v>
      </c>
      <c r="E66" s="10">
        <v>254595.41</v>
      </c>
      <c r="F66" s="10">
        <f>E66/5</f>
        <v>50919.082000000002</v>
      </c>
    </row>
    <row r="67" spans="2:6" ht="15.75" x14ac:dyDescent="0.25">
      <c r="B67" s="4"/>
      <c r="C67" s="8" t="s">
        <v>89</v>
      </c>
      <c r="D67" s="2" t="s">
        <v>11</v>
      </c>
      <c r="E67" s="10">
        <v>123181.47</v>
      </c>
      <c r="F67" s="10">
        <f>E67/2</f>
        <v>61590.735000000001</v>
      </c>
    </row>
    <row r="68" spans="2:6" ht="15.75" x14ac:dyDescent="0.25">
      <c r="B68" s="4"/>
      <c r="C68" s="8" t="s">
        <v>90</v>
      </c>
      <c r="D68" s="2" t="s">
        <v>11</v>
      </c>
      <c r="E68" s="10">
        <f>163284.82-51211.84</f>
        <v>112072.98000000001</v>
      </c>
      <c r="F68" s="10">
        <f>E68/3</f>
        <v>37357.660000000003</v>
      </c>
    </row>
    <row r="69" spans="2:6" ht="15.75" x14ac:dyDescent="0.25">
      <c r="B69" s="4"/>
      <c r="C69" s="17" t="s">
        <v>91</v>
      </c>
      <c r="D69" s="2" t="s">
        <v>11</v>
      </c>
      <c r="E69" s="10">
        <f>257468.55-2540.88</f>
        <v>254927.66999999998</v>
      </c>
      <c r="F69" s="10">
        <f>E69/8</f>
        <v>31865.958749999998</v>
      </c>
    </row>
    <row r="70" spans="2:6" ht="30" customHeight="1" x14ac:dyDescent="0.25">
      <c r="B70" s="21" t="s">
        <v>98</v>
      </c>
      <c r="C70" s="18" t="s">
        <v>93</v>
      </c>
      <c r="D70" s="22" t="s">
        <v>7</v>
      </c>
      <c r="E70" s="23">
        <f>820855.19-8787</f>
        <v>812068.19</v>
      </c>
      <c r="F70" s="23">
        <f t="shared" ref="F70:F83" si="1">E70/12</f>
        <v>67672.349166666667</v>
      </c>
    </row>
    <row r="71" spans="2:6" ht="15.75" x14ac:dyDescent="0.25">
      <c r="B71" s="4"/>
      <c r="C71" s="8" t="s">
        <v>94</v>
      </c>
      <c r="D71" s="2" t="s">
        <v>11</v>
      </c>
      <c r="E71" s="10">
        <f>313220.6-165045.6</f>
        <v>148174.99999999997</v>
      </c>
      <c r="F71" s="10">
        <f>E71/3</f>
        <v>49391.666666666657</v>
      </c>
    </row>
    <row r="72" spans="2:6" ht="15.75" x14ac:dyDescent="0.25">
      <c r="B72" s="4"/>
      <c r="C72" s="8" t="s">
        <v>95</v>
      </c>
      <c r="D72" s="2" t="s">
        <v>11</v>
      </c>
      <c r="E72" s="10">
        <f>622459.36-2663.4</f>
        <v>619795.96</v>
      </c>
      <c r="F72" s="10">
        <f>E72/6</f>
        <v>103299.32666666666</v>
      </c>
    </row>
    <row r="73" spans="2:6" ht="15.75" x14ac:dyDescent="0.25">
      <c r="B73" s="4"/>
      <c r="C73" s="8" t="s">
        <v>96</v>
      </c>
      <c r="D73" s="2" t="s">
        <v>11</v>
      </c>
      <c r="E73" s="10">
        <v>755734.54</v>
      </c>
      <c r="F73" s="10">
        <f>E73/9</f>
        <v>83970.50444444445</v>
      </c>
    </row>
    <row r="74" spans="2:6" ht="15.75" x14ac:dyDescent="0.25">
      <c r="B74" s="4"/>
      <c r="C74" s="17" t="s">
        <v>97</v>
      </c>
      <c r="D74" s="2" t="s">
        <v>11</v>
      </c>
      <c r="E74" s="10">
        <v>60152.33</v>
      </c>
      <c r="F74" s="10">
        <f>E74/1</f>
        <v>60152.33</v>
      </c>
    </row>
    <row r="75" spans="2:6" ht="28.5" customHeight="1" x14ac:dyDescent="0.25">
      <c r="B75" s="21" t="s">
        <v>103</v>
      </c>
      <c r="C75" s="18" t="s">
        <v>99</v>
      </c>
      <c r="D75" s="24" t="s">
        <v>104</v>
      </c>
      <c r="E75" s="23">
        <f>1026120.69-7366-7302.75</f>
        <v>1011451.94</v>
      </c>
      <c r="F75" s="23">
        <f t="shared" si="1"/>
        <v>84287.661666666667</v>
      </c>
    </row>
    <row r="76" spans="2:6" ht="15.75" x14ac:dyDescent="0.25">
      <c r="B76" s="4"/>
      <c r="C76" s="8" t="s">
        <v>100</v>
      </c>
      <c r="D76" s="5" t="s">
        <v>7</v>
      </c>
      <c r="E76" s="10" t="s">
        <v>26</v>
      </c>
      <c r="F76" s="10" t="s">
        <v>26</v>
      </c>
    </row>
    <row r="77" spans="2:6" ht="15.75" x14ac:dyDescent="0.25">
      <c r="B77" s="4"/>
      <c r="C77" s="8" t="s">
        <v>101</v>
      </c>
      <c r="D77" s="5" t="s">
        <v>7</v>
      </c>
      <c r="E77" s="10">
        <v>209751.81</v>
      </c>
      <c r="F77" s="10">
        <f>E77/3</f>
        <v>69917.27</v>
      </c>
    </row>
    <row r="78" spans="2:6" ht="15.75" x14ac:dyDescent="0.25">
      <c r="B78" s="4"/>
      <c r="C78" s="8" t="s">
        <v>102</v>
      </c>
      <c r="D78" s="5" t="s">
        <v>11</v>
      </c>
      <c r="E78" s="10">
        <v>215982.25</v>
      </c>
      <c r="F78" s="10">
        <f>E78/3</f>
        <v>71994.083333333328</v>
      </c>
    </row>
    <row r="79" spans="2:6" ht="15.75" x14ac:dyDescent="0.25">
      <c r="B79" s="4"/>
      <c r="C79" s="17" t="s">
        <v>101</v>
      </c>
      <c r="D79" s="5" t="s">
        <v>11</v>
      </c>
      <c r="E79" s="10">
        <f>1083177.68-333467.52</f>
        <v>749710.15999999992</v>
      </c>
      <c r="F79" s="10">
        <f>E79/9</f>
        <v>83301.128888888881</v>
      </c>
    </row>
    <row r="80" spans="2:6" ht="25.5" customHeight="1" x14ac:dyDescent="0.25">
      <c r="B80" s="22" t="s">
        <v>111</v>
      </c>
      <c r="C80" s="18" t="s">
        <v>105</v>
      </c>
      <c r="D80" s="22" t="s">
        <v>7</v>
      </c>
      <c r="E80" s="10">
        <f>672642.97-8787</f>
        <v>663855.97</v>
      </c>
      <c r="F80" s="23">
        <f t="shared" si="1"/>
        <v>55321.330833333333</v>
      </c>
    </row>
    <row r="81" spans="2:6" ht="15.75" x14ac:dyDescent="0.25">
      <c r="B81" s="2"/>
      <c r="C81" s="8" t="s">
        <v>106</v>
      </c>
      <c r="D81" s="2" t="s">
        <v>11</v>
      </c>
      <c r="E81" s="10">
        <f>35064.91-20510.17</f>
        <v>14554.740000000005</v>
      </c>
      <c r="F81" s="10">
        <f>E81/1</f>
        <v>14554.740000000005</v>
      </c>
    </row>
    <row r="82" spans="2:6" ht="15.75" x14ac:dyDescent="0.25">
      <c r="B82" s="2"/>
      <c r="C82" s="8" t="s">
        <v>107</v>
      </c>
      <c r="D82" s="2" t="s">
        <v>11</v>
      </c>
      <c r="E82" s="10">
        <v>490009.01</v>
      </c>
      <c r="F82" s="10">
        <f>E82/11</f>
        <v>44546.273636363636</v>
      </c>
    </row>
    <row r="83" spans="2:6" ht="15.75" x14ac:dyDescent="0.25">
      <c r="B83" s="2"/>
      <c r="C83" s="8" t="s">
        <v>108</v>
      </c>
      <c r="D83" s="2" t="s">
        <v>11</v>
      </c>
      <c r="E83" s="10">
        <v>637454.88</v>
      </c>
      <c r="F83" s="10">
        <f t="shared" si="1"/>
        <v>53121.24</v>
      </c>
    </row>
    <row r="84" spans="2:6" ht="15.75" x14ac:dyDescent="0.25">
      <c r="B84" s="2"/>
      <c r="C84" s="8" t="s">
        <v>109</v>
      </c>
      <c r="D84" s="2" t="s">
        <v>11</v>
      </c>
      <c r="E84" s="10">
        <f>155416.73-48805.8</f>
        <v>106610.93000000001</v>
      </c>
      <c r="F84" s="10">
        <f>E84/3</f>
        <v>35536.976666666669</v>
      </c>
    </row>
    <row r="85" spans="2:6" ht="15.75" x14ac:dyDescent="0.25">
      <c r="B85" s="2"/>
      <c r="C85" s="8" t="s">
        <v>110</v>
      </c>
      <c r="D85" s="2" t="s">
        <v>11</v>
      </c>
      <c r="E85" s="10">
        <v>434970</v>
      </c>
      <c r="F85" s="10">
        <f>E85/9</f>
        <v>48330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2024-05-15T06:44:42Z</dcterms:modified>
</cp:coreProperties>
</file>