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25440" windowHeight="9975" firstSheet="1" activeTab="1"/>
  </bookViews>
  <sheets>
    <sheet name="Приложение №3" sheetId="8" state="hidden" r:id="rId1"/>
    <sheet name="Приложение к подпрограмме 2" sheetId="1" r:id="rId2"/>
    <sheet name="Приложение к подпрограмме семья" sheetId="9" r:id="rId3"/>
  </sheets>
  <definedNames>
    <definedName name="_GoBack" localSheetId="0">'Приложение №3'!#REF!</definedName>
    <definedName name="_GoBack" localSheetId="1">'Приложение к подпрограмме 2'!#REF!</definedName>
    <definedName name="_GoBack" localSheetId="2">'Приложение к подпрограмме семья'!$C$34</definedName>
    <definedName name="_xlnm.Print_Titles" localSheetId="1">'Приложение к подпрограмме 2'!$B:$L,'Приложение к подпрограмме 2'!$6:$8</definedName>
    <definedName name="_xlnm.Print_Titles" localSheetId="2">'Приложение к подпрограмме семья'!$B:$L,'Приложение к подпрограмме семья'!$6:$9</definedName>
    <definedName name="_xlnm.Print_Area" localSheetId="0">'Приложение №3'!$B$2:$G$26</definedName>
    <definedName name="_xlnm.Print_Area" localSheetId="1">'Приложение к подпрограмме 2'!$A$1:$L$90</definedName>
    <definedName name="_xlnm.Print_Area" localSheetId="2">'Приложение к подпрограмме семья'!$A$1:$L$71</definedName>
  </definedNames>
  <calcPr calcId="162913"/>
</workbook>
</file>

<file path=xl/calcChain.xml><?xml version="1.0" encoding="utf-8"?>
<calcChain xmlns="http://schemas.openxmlformats.org/spreadsheetml/2006/main">
  <c r="I65" i="1" l="1"/>
  <c r="I64" i="1"/>
  <c r="I63" i="1"/>
  <c r="O45" i="9" l="1"/>
  <c r="H60" i="9" l="1"/>
  <c r="H61" i="9"/>
  <c r="H59" i="9"/>
  <c r="I62" i="9"/>
  <c r="I60" i="9"/>
  <c r="I61" i="9"/>
  <c r="I59" i="9"/>
  <c r="I57" i="9"/>
  <c r="F57" i="9" s="1"/>
  <c r="I55" i="9"/>
  <c r="F55" i="9" s="1"/>
  <c r="I56" i="9"/>
  <c r="F56" i="9" s="1"/>
  <c r="I54" i="9"/>
  <c r="F53" i="9"/>
  <c r="F52" i="9"/>
  <c r="F51" i="9"/>
  <c r="H46" i="9"/>
  <c r="H47" i="9"/>
  <c r="H45" i="9"/>
  <c r="K45" i="9"/>
  <c r="K46" i="9"/>
  <c r="K47" i="9"/>
  <c r="H44" i="9"/>
  <c r="F43" i="9"/>
  <c r="F42" i="9"/>
  <c r="F41" i="9"/>
  <c r="H40" i="9"/>
  <c r="F39" i="9"/>
  <c r="F38" i="9"/>
  <c r="F37" i="9"/>
  <c r="H36" i="9"/>
  <c r="F35" i="9"/>
  <c r="F34" i="9"/>
  <c r="F33" i="9"/>
  <c r="H32" i="9"/>
  <c r="F31" i="9"/>
  <c r="F30" i="9"/>
  <c r="F29" i="9"/>
  <c r="H23" i="9"/>
  <c r="F22" i="9"/>
  <c r="F21" i="9"/>
  <c r="F20" i="9"/>
  <c r="H19" i="9"/>
  <c r="F18" i="9"/>
  <c r="F17" i="9"/>
  <c r="F16" i="9"/>
  <c r="H15" i="9"/>
  <c r="F14" i="9"/>
  <c r="F13" i="9"/>
  <c r="F12" i="9"/>
  <c r="H62" i="9" l="1"/>
  <c r="I58" i="9"/>
  <c r="H48" i="9"/>
  <c r="I80" i="1"/>
  <c r="F79" i="1"/>
  <c r="F78" i="1"/>
  <c r="F77" i="1"/>
  <c r="I75" i="1"/>
  <c r="F74" i="1"/>
  <c r="F73" i="1"/>
  <c r="F72" i="1"/>
  <c r="I71" i="1"/>
  <c r="F70" i="1"/>
  <c r="F69" i="1"/>
  <c r="F68" i="1"/>
  <c r="I62" i="1"/>
  <c r="F61" i="1"/>
  <c r="F60" i="1"/>
  <c r="F59" i="1"/>
  <c r="I58" i="1"/>
  <c r="F57" i="1"/>
  <c r="F56" i="1"/>
  <c r="F55" i="1"/>
  <c r="I54" i="1"/>
  <c r="F53" i="1"/>
  <c r="F52" i="1"/>
  <c r="F51" i="1"/>
  <c r="I50" i="1"/>
  <c r="F49" i="1"/>
  <c r="F48" i="1"/>
  <c r="F47" i="1"/>
  <c r="I41" i="1"/>
  <c r="F40" i="1"/>
  <c r="F39" i="1"/>
  <c r="F38" i="1"/>
  <c r="I37" i="1"/>
  <c r="F36" i="1"/>
  <c r="F35" i="1"/>
  <c r="F34" i="1"/>
  <c r="I33" i="1"/>
  <c r="F32" i="1"/>
  <c r="F31" i="1"/>
  <c r="F30" i="1"/>
  <c r="I29" i="1"/>
  <c r="F28" i="1"/>
  <c r="F27" i="1"/>
  <c r="F26" i="1"/>
  <c r="I25" i="1"/>
  <c r="F24" i="1"/>
  <c r="F23" i="1"/>
  <c r="F22" i="1"/>
  <c r="I21" i="1"/>
  <c r="F20" i="1"/>
  <c r="F19" i="1"/>
  <c r="F18" i="1"/>
  <c r="M12" i="9" l="1"/>
  <c r="N12" i="9"/>
  <c r="M13" i="9"/>
  <c r="N13" i="9"/>
  <c r="M14" i="9"/>
  <c r="N14" i="9"/>
  <c r="F15" i="9"/>
  <c r="F19" i="9"/>
  <c r="F23" i="9"/>
  <c r="H24" i="9"/>
  <c r="F24" i="9" s="1"/>
  <c r="K24" i="9"/>
  <c r="H25" i="9"/>
  <c r="F25" i="9" s="1"/>
  <c r="K25" i="9"/>
  <c r="H26" i="9"/>
  <c r="F26" i="9" s="1"/>
  <c r="K26" i="9"/>
  <c r="M29" i="9"/>
  <c r="N29" i="9"/>
  <c r="M30" i="9"/>
  <c r="N30" i="9"/>
  <c r="M31" i="9"/>
  <c r="N31" i="9"/>
  <c r="F32" i="9"/>
  <c r="F36" i="9"/>
  <c r="N38" i="9"/>
  <c r="F40" i="9"/>
  <c r="F45" i="9"/>
  <c r="F46" i="9"/>
  <c r="F47" i="9"/>
  <c r="F54" i="9" l="1"/>
  <c r="F60" i="9"/>
  <c r="F61" i="9"/>
  <c r="O24" i="9"/>
  <c r="N45" i="9"/>
  <c r="M32" i="9"/>
  <c r="F59" i="9"/>
  <c r="F48" i="9"/>
  <c r="F44" i="9"/>
  <c r="M15" i="9"/>
  <c r="H27" i="9"/>
  <c r="F27" i="9" s="1"/>
  <c r="F58" i="9" l="1"/>
  <c r="F62" i="9"/>
  <c r="F20" i="8"/>
  <c r="C20" i="8" s="1"/>
  <c r="C19" i="8"/>
  <c r="C18" i="8"/>
  <c r="C17" i="8"/>
  <c r="C16" i="8"/>
  <c r="C15" i="8"/>
  <c r="C14" i="8"/>
  <c r="C13" i="8"/>
  <c r="C12" i="8"/>
  <c r="C11" i="8"/>
  <c r="I45" i="1" l="1"/>
  <c r="I16" i="1" l="1"/>
  <c r="I15" i="1" l="1"/>
  <c r="N15" i="1" l="1"/>
  <c r="O35" i="1"/>
  <c r="N79" i="1" l="1"/>
  <c r="N78" i="1"/>
  <c r="I14" i="1" l="1"/>
  <c r="I13" i="1"/>
  <c r="I43" i="1" l="1"/>
  <c r="N77" i="1" l="1"/>
  <c r="N13" i="1" l="1"/>
  <c r="I82" i="1"/>
  <c r="N14" i="1" l="1"/>
  <c r="P14" i="1" s="1"/>
  <c r="I42" i="1"/>
  <c r="F13" i="1" l="1"/>
  <c r="F50" i="1"/>
  <c r="F21" i="1" l="1"/>
  <c r="F41" i="1"/>
  <c r="F64" i="1" l="1"/>
  <c r="F15" i="1"/>
  <c r="F14" i="1"/>
  <c r="M77" i="1" l="1"/>
  <c r="M79" i="1" l="1"/>
  <c r="M78" i="1"/>
  <c r="I81" i="1"/>
  <c r="F75" i="1"/>
  <c r="F71" i="1"/>
  <c r="F62" i="1"/>
  <c r="F58" i="1"/>
  <c r="F54" i="1"/>
  <c r="I44" i="1"/>
  <c r="I83" i="1" s="1"/>
  <c r="F33" i="1"/>
  <c r="F25" i="1"/>
  <c r="I66" i="1" l="1"/>
  <c r="F66" i="1" s="1"/>
  <c r="I84" i="1"/>
  <c r="F44" i="1"/>
  <c r="F29" i="1"/>
  <c r="F80" i="1"/>
  <c r="F63" i="1"/>
  <c r="F65" i="1"/>
  <c r="F43" i="1"/>
  <c r="F37" i="1"/>
  <c r="F42" i="1"/>
  <c r="F45" i="1"/>
  <c r="F81" i="1" l="1"/>
  <c r="F83" i="1"/>
  <c r="F82" i="1"/>
  <c r="F16" i="1"/>
  <c r="F84" i="1" l="1"/>
</calcChain>
</file>

<file path=xl/sharedStrings.xml><?xml version="1.0" encoding="utf-8"?>
<sst xmlns="http://schemas.openxmlformats.org/spreadsheetml/2006/main" count="236" uniqueCount="124">
  <si>
    <t>Наименование мероприятия</t>
  </si>
  <si>
    <t>Годы реализации</t>
  </si>
  <si>
    <t>Объем финансирования, тыс. рублей</t>
  </si>
  <si>
    <t>всего</t>
  </si>
  <si>
    <t>федеральный бюджет</t>
  </si>
  <si>
    <t>краевой бюджет</t>
  </si>
  <si>
    <t>бюджет города Сочи</t>
  </si>
  <si>
    <t>внебюджетные источники</t>
  </si>
  <si>
    <t>в разрезе источников финансирования</t>
  </si>
  <si>
    <t>Муниципальный заказчик, главный распорядитель (распорядитель) бюджетных средств, исполнитель</t>
  </si>
  <si>
    <t>1.1.</t>
  </si>
  <si>
    <t>1.1.1.</t>
  </si>
  <si>
    <t>Итого</t>
  </si>
  <si>
    <t>ПЕРЕЧЕНЬ</t>
  </si>
  <si>
    <t>___</t>
  </si>
  <si>
    <t>2 – мероприятие включено в план мероприятий («дорожную карту»), содержащую ежегодные индикаторы, обеспечивающие достижение установленными указами Президента Российской Федерации от 7 мая 2012 года № 596-606 целевых показателей;</t>
  </si>
  <si>
    <t>3 – мероприятие является мероприятием приоритетных национальных проектов.</t>
  </si>
  <si>
    <t xml:space="preserve">Статус 1 </t>
  </si>
  <si>
    <t>Цель 1. Обеспечение мер социальной поддержки за счет средств бюджета города Сочи</t>
  </si>
  <si>
    <t>Задача 1. Выполнение обязательств муниципального образования по социальной поддержке граждан</t>
  </si>
  <si>
    <t>Дополнительная социальная поддержка отдельным категориям граждан, проживающим на территории города Сочи в соответствии с решением Городского Собрания Сочи  от 14 ноября 2006 года № 300 «О мерах дополнительной социальной поддержки и помощи отдельным категориям граждан, проживающих на территории муниципального образования город-курорт Сочи»</t>
  </si>
  <si>
    <t>в том числе:</t>
  </si>
  <si>
    <t>в Центральном внутригородском районе города Сочи</t>
  </si>
  <si>
    <t>в Хостинском внутригородском районе города Сочи</t>
  </si>
  <si>
    <t>в Адлерском внутригородском районе города Сочи</t>
  </si>
  <si>
    <t>в Лазаревском внутригородском районе города Сочи</t>
  </si>
  <si>
    <t>1.1.2.</t>
  </si>
  <si>
    <t>Предоставление  ежемесячной выплаты – дополнительного материального обеспечения лиц, замешавших муниципальные должности и должности муниципальной службы в соответствии с  решением Городского Собрания Сочи 29 декабря 2010 года № 205  «Об утверждении Положения о дополнительном материальном обеспечении лиц, замещавших муниципальные должности и должности муниципальной службы в муниципальном образовании город-курорт Сочи»   в муниципальном образовании города Сочи</t>
  </si>
  <si>
    <t xml:space="preserve">Приложение 
к подпрограмме «Развитие мер социальной поддержки отделых категорий граждан»
</t>
  </si>
  <si>
    <t>мероприятий подпрограммы «Развитие мер социальной поддержки отдельных категорий граждан»</t>
  </si>
  <si>
    <t>Основное мероприятие «Ежемесячная выплата гражданам, проживающим на территории города Сочи»</t>
  </si>
  <si>
    <t>1.1.1.1</t>
  </si>
  <si>
    <t xml:space="preserve">1.1.1.1.1 </t>
  </si>
  <si>
    <t>1.1.1.1.2</t>
  </si>
  <si>
    <t>1.1.1.1.3</t>
  </si>
  <si>
    <t>1.1.1.1.4</t>
  </si>
  <si>
    <t>1.1.1.2.</t>
  </si>
  <si>
    <t>1.1.1.5.</t>
  </si>
  <si>
    <t>1.1.1.4.</t>
  </si>
  <si>
    <t>1.1.1.4.1</t>
  </si>
  <si>
    <t>1.1.1.4.2</t>
  </si>
  <si>
    <t>1.1.1.4.3</t>
  </si>
  <si>
    <t>1.1.1.4.4</t>
  </si>
  <si>
    <t>1.1.1.5.1</t>
  </si>
  <si>
    <t>1.1.1.5.2</t>
  </si>
  <si>
    <t>Основное мероприятие «Выплаты гражданам единовременных пособий»</t>
  </si>
  <si>
    <t>1.1.2.1</t>
  </si>
  <si>
    <r>
      <t xml:space="preserve">1 </t>
    </r>
    <r>
      <rPr>
        <sz val="14"/>
        <rFont val="Times New Roman"/>
        <family val="1"/>
        <charset val="204"/>
      </rPr>
      <t>1 – мероприятие включает расходы, направляемые на капитальные вложения;</t>
    </r>
  </si>
  <si>
    <t>знаки</t>
  </si>
  <si>
    <t>Социальные выплаты на оплату первоначального взноса или части процентной ставки по кредитам на ремонт (реконструкцию) и покраску фасадов зданий, строение и сооружений, кровли и других отдельных элементов, расположенных на территории дворового хозяйства в зоне  особого градостроительного и архитектурного контроля (зона международного гостеприимства) службы в соответствии с  решением Городского Собрания Сочи    от    29    июля    2010   года № 95 «О мерах дополнительной социальной поддержки отдельных категорий граждан, проживающих на территории муниципального образования город-курорт Сочи (социальные выплаты физическим лицам на оплату первоначального взноса    или    части    процентной ставки по кредитам на ремонт (реконструкцию) и покраску фасадов зданий, строений и сооружений, кровли и других отдельных элементов, расположенных на территории дворовых хозяйств в зоне особого градостроительного и архитектурного контроля (зона международного гостеприимства)»</t>
  </si>
  <si>
    <t xml:space="preserve"> </t>
  </si>
  <si>
    <t>Предоставление ежемесячной выплаты дополнительной меры социальной поддержки лицам, награжденным знаками отличия города Сочи «За вклад в развитие города Сочи» и «За безупречную службу городу Сочи», в соответствии с решением Городского Собрания Сочи от 14 ноября 2006 года № 313 «О ежемесячной денежной выплате лицам, награжденным знаками отличия города Сочи «За вклад в развитие города Сочи» и «За безупречную службу городу Сочи»</t>
  </si>
  <si>
    <t>№ n/n</t>
  </si>
  <si>
    <t>Непосредственный результат реализации мероприятия</t>
  </si>
  <si>
    <t>1.2.</t>
  </si>
  <si>
    <t>1.2.1.</t>
  </si>
  <si>
    <t>1.2.2.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</si>
  <si>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</si>
  <si>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</si>
  <si>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</si>
  <si>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</si>
  <si>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</si>
  <si>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</si>
  <si>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</si>
  <si>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</si>
  <si>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</si>
  <si>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Подпрограмма № 2 «Развитие мер социальной поддержки отдельных категорий граждан»</t>
  </si>
  <si>
    <t>социальной политики</t>
  </si>
  <si>
    <t>Приложение 
к подпрограмме «Совершенствование                                                           социальной поддержки семьи и детей»</t>
  </si>
  <si>
    <t>мероприятий подпрограммы «Совершенствование социальной поддержки семьи и детей»</t>
  </si>
  <si>
    <t>Цель 1. Создание благоприятных условий для жизнедеятельности семьи, функционирования института семьи, рождения детей</t>
  </si>
  <si>
    <t>Задача 1. Финансовое обеспечение для осуществления отдельных государственных полномочий</t>
  </si>
  <si>
    <t xml:space="preserve">Осуществление отдельных государственных полномочий по организации и осуществлению деятельности опеки и попечительства в отношении несовершеннолетних в городе Сочи </t>
  </si>
  <si>
    <t xml:space="preserve">Осуществление отдельных государственных полномочий по организации оздоровления и
отдыха детей
</t>
  </si>
  <si>
    <t>1.1.3.</t>
  </si>
  <si>
    <t>Осуществление отдельных государственных полномочий Краснодарского края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</si>
  <si>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Всего по задаче 1.</t>
  </si>
  <si>
    <t xml:space="preserve">Задача 2. Обеспечение мер государственной поддержки замещающих родителей, детей, оставшихся без попечения родителей и лиц из их числа за счет бюджета Краснодарского края </t>
  </si>
  <si>
    <t xml:space="preserve">Осуществление отдельных государственных полномочий по обеспечению выплаты ежемесячного вознаграждения патронатным воспитателям за оказание услуг по осуществлению социального патроната и постинтернатного сопровождения </t>
  </si>
  <si>
    <t>1.2.3.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</si>
  <si>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опекой, попечительством, или переданных в приемные семьи</t>
  </si>
  <si>
    <t>1.2.4.</t>
  </si>
  <si>
    <t>Осуществление отдельных государственных полномочий по обеспечению выплаты ежемесячного вознаграждения, причитающегося приемным родителям за оказание услуг по воспитанию приемных детей</t>
  </si>
  <si>
    <t>Всего по задаче 2.</t>
  </si>
  <si>
    <t>Цель 2. Повышение эффективности исполнения отдельных переданных государственных полномочий в области организации и осуществления деятельности по опеке и попечительству и в области социальной сферы</t>
  </si>
  <si>
    <t>2.1.</t>
  </si>
  <si>
    <t>Задача 1. Обеспечение выполнения функций управления по вопросам семьи и детства администрации города Сочи</t>
  </si>
  <si>
    <t xml:space="preserve">                                                                  Таблица № 2</t>
  </si>
  <si>
    <t>ОБОСНОВАНИЕ
ресурсного обеспечения подпрограммы муниципальной программы</t>
  </si>
  <si>
    <t xml:space="preserve">Всего по подпрограмме         </t>
  </si>
  <si>
    <t xml:space="preserve">Начальник управления </t>
  </si>
  <si>
    <t>администрации города Сочи                                                                   А.Б. Митников</t>
  </si>
  <si>
    <t>Приложение № 3                                                                         к постановлению администрации города Сочи                                         от ____________ № _______</t>
  </si>
  <si>
    <t>Начальник управления социальной политики</t>
  </si>
  <si>
    <t>администрации муниципального образования</t>
  </si>
  <si>
    <t>городской округ город-курорт Сочи Краснодарского края                                                                                                                                                                     А.Б. Митников</t>
  </si>
  <si>
    <t>Администрация Центрального внутригородского района муниципального образования городской округ город-курорт Сочи Краснодарского края</t>
  </si>
  <si>
    <t>Администрация Хостинского внутригородского района муниципального образования городской округ город-курорт Сочи Краснодарского края</t>
  </si>
  <si>
    <t>Администрация Адлерского внутригородского района муниципального образования городской округ город-курорт Сочи Краснодарского края</t>
  </si>
  <si>
    <t>Администрация Лазаревского внутригородского района муниципального образования городской округ город-курорт Сочи Краснодарского края</t>
  </si>
  <si>
    <t>Администрация муниципального образования городской округ город-курорт Сочи Краснодарского края – заказчик мероприятия,
Управление социальной политики администрации муниципального образования городской округ город-курорт Сочи Краснодарского края – исполнитель мероприятия</t>
  </si>
  <si>
    <t>Организация бухгалтерского учета и бухгалтерской (финансовой) отчетности в управлении по вопросам семьи и детства администрации муниципального образования городской округ город-курорт Сочи Краснодарского края</t>
  </si>
  <si>
    <t xml:space="preserve">Администрация муниципального образования городской округ город-курорт Сочи Краснодарского края – заказчик мероприятия
Управление по вопросам семьи и детства администрации муниципального образования городской округ город-курорт Сочи Краснодарского края – исполнитель мероприятия
</t>
  </si>
  <si>
    <t xml:space="preserve">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
</t>
  </si>
  <si>
    <t>Предоставление единовременной денежной выплаты на погребение граждан, которым присвоено звание «Почетный гражданин города Сочи» в соответствии с  решением Городского Собрания Сочи муниципального образования городской округ город-курорт Сочи Краснодарского края
от 8 октября 2020 года № 40  «Об утверждении положения о звании «Почетный гражданин муниципального образования городской округ город-курорт Сочи Краснодарского края»»</t>
  </si>
  <si>
    <t>Предоставление ежемесячной выплаты дополнительной меры социальной поддержки лицам, которым присвоено звание «Почетный гражданин города Сочи», в соответствии с  решением Городского Собрания Сочи муниципального образования городской округ город-курорт Сочи Краснодарского края
от 8 октября 2020 года № 40  «Об утверждении положения о звании «Почетный гражданин муниципального образования городской округ город-курорт Сочи Краснодарского края»»</t>
  </si>
  <si>
    <t>1.1.1.3.</t>
  </si>
  <si>
    <t xml:space="preserve">Непосредственный результат реализации мероприятия </t>
  </si>
  <si>
    <t>2782 чел.</t>
  </si>
  <si>
    <t>2183 чел.</t>
  </si>
  <si>
    <t>3517 чел.</t>
  </si>
  <si>
    <t>3263 чел.</t>
  </si>
  <si>
    <t>280 чел.</t>
  </si>
  <si>
    <t>10 чел.</t>
  </si>
  <si>
    <t>153 чел.</t>
  </si>
  <si>
    <t>49 чел.</t>
  </si>
  <si>
    <t>47 чел.</t>
  </si>
  <si>
    <t>298 чел.</t>
  </si>
  <si>
    <t>5 чел.</t>
  </si>
  <si>
    <t>3 чел.</t>
  </si>
  <si>
    <t>1 чел.</t>
  </si>
  <si>
    <t>4 чел.</t>
  </si>
  <si>
    <t>2 чел.</t>
  </si>
  <si>
    <t>11745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</si>
</sst>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vertAlign val="superscript"/>
      <sz val="14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2" borderId="0" xfId="0" applyFill="1"/>
    <xf numFmtId="164" fontId="1" fillId="2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/>
    </xf>
    <xf numFmtId="16" fontId="1" fillId="2" borderId="1" xfId="0" applyNumberFormat="1" applyFont="1" applyFill="1" applyBorder="1" applyAlignment="1">
      <alignment horizontal="center" vertical="top" wrapText="1"/>
    </xf>
    <xf numFmtId="0" fontId="4" fillId="2" borderId="0" xfId="0" applyFont="1" applyFill="1"/>
    <xf numFmtId="0" fontId="1" fillId="2" borderId="0" xfId="0" applyFont="1" applyFill="1" applyAlignment="1">
      <alignment horizontal="left"/>
    </xf>
    <xf numFmtId="0" fontId="2" fillId="2" borderId="0" xfId="0" applyFont="1" applyFill="1"/>
    <xf numFmtId="164" fontId="0" fillId="2" borderId="0" xfId="0" applyNumberFormat="1" applyFill="1"/>
    <xf numFmtId="164" fontId="0" fillId="0" borderId="0" xfId="0" applyNumberFormat="1"/>
    <xf numFmtId="0" fontId="5" fillId="2" borderId="0" xfId="0" applyFont="1" applyFill="1"/>
    <xf numFmtId="1" fontId="1" fillId="2" borderId="1" xfId="0" applyNumberFormat="1" applyFont="1" applyFill="1" applyBorder="1" applyAlignment="1">
      <alignment horizontal="center" vertical="top" wrapText="1"/>
    </xf>
    <xf numFmtId="1" fontId="5" fillId="2" borderId="0" xfId="0" applyNumberFormat="1" applyFont="1" applyFill="1"/>
    <xf numFmtId="1" fontId="0" fillId="2" borderId="0" xfId="0" applyNumberFormat="1" applyFill="1"/>
    <xf numFmtId="164" fontId="7" fillId="2" borderId="0" xfId="0" applyNumberFormat="1" applyFont="1" applyFill="1"/>
    <xf numFmtId="164" fontId="3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0" fontId="5" fillId="2" borderId="0" xfId="0" applyFont="1" applyFill="1" applyBorder="1"/>
    <xf numFmtId="0" fontId="5" fillId="0" borderId="0" xfId="0" applyFont="1" applyBorder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/>
    <xf numFmtId="0" fontId="0" fillId="0" borderId="0" xfId="0" applyFont="1"/>
    <xf numFmtId="0" fontId="0" fillId="2" borderId="0" xfId="0" applyFont="1" applyFill="1"/>
    <xf numFmtId="0" fontId="1" fillId="2" borderId="0" xfId="0" applyFont="1" applyFill="1" applyAlignment="1">
      <alignment horizontal="left" wrapText="1" indent="2"/>
    </xf>
    <xf numFmtId="0" fontId="1" fillId="2" borderId="0" xfId="0" applyFont="1" applyFill="1" applyAlignment="1">
      <alignment horizontal="left" vertical="top" wrapText="1" indent="2"/>
    </xf>
    <xf numFmtId="164" fontId="5" fillId="2" borderId="0" xfId="0" applyNumberFormat="1" applyFont="1" applyFill="1"/>
    <xf numFmtId="164" fontId="5" fillId="3" borderId="0" xfId="0" applyNumberFormat="1" applyFont="1" applyFill="1"/>
    <xf numFmtId="0" fontId="5" fillId="3" borderId="0" xfId="0" applyFont="1" applyFill="1"/>
    <xf numFmtId="0" fontId="8" fillId="0" borderId="6" xfId="0" applyFont="1" applyBorder="1" applyAlignment="1">
      <alignment horizontal="center" vertical="top" wrapText="1"/>
    </xf>
    <xf numFmtId="164" fontId="1" fillId="2" borderId="6" xfId="0" applyNumberFormat="1" applyFont="1" applyFill="1" applyBorder="1" applyAlignment="1">
      <alignment vertical="top" wrapText="1"/>
    </xf>
    <xf numFmtId="164" fontId="1" fillId="2" borderId="6" xfId="0" applyNumberFormat="1" applyFont="1" applyFill="1" applyBorder="1" applyAlignment="1">
      <alignment horizontal="center" vertical="top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/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vertical="top" wrapText="1"/>
    </xf>
    <xf numFmtId="0" fontId="5" fillId="2" borderId="1" xfId="0" applyFont="1" applyFill="1" applyBorder="1"/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14" fontId="1" fillId="2" borderId="4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4" fontId="1" fillId="2" borderId="5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2" borderId="5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2" borderId="0" xfId="0" applyFont="1" applyFill="1" applyAlignment="1">
      <alignment horizontal="justify" vertical="top"/>
    </xf>
    <xf numFmtId="0" fontId="6" fillId="2" borderId="0" xfId="0" applyFont="1" applyFill="1" applyAlignment="1">
      <alignment horizontal="justify" vertical="top"/>
    </xf>
    <xf numFmtId="0" fontId="4" fillId="2" borderId="0" xfId="0" applyFont="1" applyFill="1" applyAlignment="1">
      <alignment horizontal="justify" vertical="top" wrapText="1"/>
    </xf>
    <xf numFmtId="0" fontId="1" fillId="2" borderId="4" xfId="0" applyFont="1" applyFill="1" applyBorder="1" applyAlignment="1">
      <alignment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6"/>
  <sheetViews>
    <sheetView topLeftCell="A7" zoomScaleNormal="100" workbookViewId="0">
      <selection activeCell="F32" sqref="F32"/>
    </sheetView>
  </sheetViews>
  <sheetFormatPr defaultRowHeight="15.75" x14ac:dyDescent="0.25"/>
  <cols>
    <col min="1" max="1" width="9.140625" style="20"/>
    <col min="2" max="2" width="20.7109375" style="4" customWidth="1"/>
    <col min="3" max="6" width="13.7109375" style="4" customWidth="1"/>
    <col min="7" max="7" width="17.140625" style="4" customWidth="1"/>
    <col min="8" max="8" width="13.7109375" style="4" customWidth="1"/>
    <col min="9" max="9" width="31.42578125" style="5" customWidth="1"/>
  </cols>
  <sheetData>
    <row r="2" spans="1:9" ht="89.25" customHeight="1" x14ac:dyDescent="0.25">
      <c r="B2" s="3"/>
      <c r="C2" s="3"/>
      <c r="D2" s="3"/>
      <c r="E2" s="74" t="s">
        <v>92</v>
      </c>
      <c r="F2" s="74"/>
      <c r="G2" s="74"/>
    </row>
    <row r="3" spans="1:9" ht="50.25" customHeight="1" x14ac:dyDescent="0.25">
      <c r="B3" s="3"/>
      <c r="C3" s="3"/>
      <c r="D3" s="3"/>
      <c r="E3" s="75" t="s">
        <v>87</v>
      </c>
      <c r="F3" s="76"/>
      <c r="G3" s="76"/>
    </row>
    <row r="4" spans="1:9" ht="43.5" customHeight="1" x14ac:dyDescent="0.25">
      <c r="B4" s="77" t="s">
        <v>88</v>
      </c>
      <c r="C4" s="77"/>
      <c r="D4" s="77"/>
      <c r="E4" s="77"/>
      <c r="F4" s="77"/>
      <c r="G4" s="77"/>
      <c r="H4" s="35"/>
      <c r="I4" s="35"/>
    </row>
    <row r="5" spans="1:9" ht="18.75" x14ac:dyDescent="0.3">
      <c r="B5" s="36"/>
      <c r="C5" s="36"/>
      <c r="D5" s="36"/>
      <c r="E5" s="36"/>
      <c r="F5" s="36"/>
      <c r="G5" s="36"/>
      <c r="H5" s="36"/>
      <c r="I5" s="36"/>
    </row>
    <row r="6" spans="1:9" x14ac:dyDescent="0.25">
      <c r="B6" s="78" t="s">
        <v>1</v>
      </c>
      <c r="C6" s="78" t="s">
        <v>2</v>
      </c>
      <c r="D6" s="78"/>
      <c r="E6" s="78"/>
      <c r="F6" s="78"/>
      <c r="G6" s="78"/>
    </row>
    <row r="7" spans="1:9" x14ac:dyDescent="0.25">
      <c r="B7" s="78"/>
      <c r="C7" s="78" t="s">
        <v>3</v>
      </c>
      <c r="D7" s="78" t="s">
        <v>8</v>
      </c>
      <c r="E7" s="78"/>
      <c r="F7" s="78"/>
      <c r="G7" s="78"/>
    </row>
    <row r="8" spans="1:9" ht="31.5" x14ac:dyDescent="0.25">
      <c r="B8" s="78"/>
      <c r="C8" s="78"/>
      <c r="D8" s="53" t="s">
        <v>4</v>
      </c>
      <c r="E8" s="53" t="s">
        <v>5</v>
      </c>
      <c r="F8" s="53" t="s">
        <v>6</v>
      </c>
      <c r="G8" s="53" t="s">
        <v>7</v>
      </c>
    </row>
    <row r="9" spans="1:9" x14ac:dyDescent="0.25">
      <c r="B9" s="54">
        <v>1</v>
      </c>
      <c r="C9" s="54">
        <v>2</v>
      </c>
      <c r="D9" s="54">
        <v>3</v>
      </c>
      <c r="E9" s="54">
        <v>4</v>
      </c>
      <c r="F9" s="54">
        <v>5</v>
      </c>
      <c r="G9" s="54">
        <v>6</v>
      </c>
    </row>
    <row r="10" spans="1:9" ht="15.75" customHeight="1" x14ac:dyDescent="0.25">
      <c r="B10" s="73" t="s">
        <v>66</v>
      </c>
      <c r="C10" s="73"/>
      <c r="D10" s="73"/>
      <c r="E10" s="73"/>
      <c r="F10" s="73"/>
      <c r="G10" s="73"/>
    </row>
    <row r="11" spans="1:9" s="37" customFormat="1" ht="15.75" customHeight="1" x14ac:dyDescent="0.25">
      <c r="A11" s="20"/>
      <c r="B11" s="52" t="s">
        <v>57</v>
      </c>
      <c r="C11" s="2">
        <f>SUM(D11:G11)</f>
        <v>104109.3</v>
      </c>
      <c r="D11" s="2"/>
      <c r="E11" s="2"/>
      <c r="F11" s="2">
        <v>104109.3</v>
      </c>
      <c r="G11" s="51"/>
      <c r="H11" s="4"/>
      <c r="I11" s="5"/>
    </row>
    <row r="12" spans="1:9" s="38" customFormat="1" ht="15.75" customHeight="1" x14ac:dyDescent="0.25">
      <c r="A12" s="20"/>
      <c r="B12" s="52" t="s">
        <v>58</v>
      </c>
      <c r="C12" s="2">
        <f>SUM(D12:G12)</f>
        <v>95804.3</v>
      </c>
      <c r="D12" s="2"/>
      <c r="E12" s="2"/>
      <c r="F12" s="2">
        <v>95804.3</v>
      </c>
      <c r="G12" s="51"/>
      <c r="H12" s="4"/>
      <c r="I12" s="5"/>
    </row>
    <row r="13" spans="1:9" s="37" customFormat="1" ht="15.75" customHeight="1" x14ac:dyDescent="0.25">
      <c r="A13" s="20"/>
      <c r="B13" s="52" t="s">
        <v>59</v>
      </c>
      <c r="C13" s="2">
        <f>SUM(D13:G13)</f>
        <v>96501.4</v>
      </c>
      <c r="D13" s="2"/>
      <c r="E13" s="2"/>
      <c r="F13" s="2">
        <v>96501.4</v>
      </c>
      <c r="G13" s="51"/>
      <c r="H13" s="4"/>
      <c r="I13" s="5"/>
    </row>
    <row r="14" spans="1:9" s="37" customFormat="1" ht="15.75" customHeight="1" x14ac:dyDescent="0.25">
      <c r="A14" s="20"/>
      <c r="B14" s="52" t="s">
        <v>60</v>
      </c>
      <c r="C14" s="2">
        <f t="shared" ref="C14:C19" si="0">SUM(D14:G14)</f>
        <v>99914.7</v>
      </c>
      <c r="D14" s="2"/>
      <c r="E14" s="2"/>
      <c r="F14" s="2">
        <v>99914.7</v>
      </c>
      <c r="G14" s="51"/>
      <c r="H14" s="4"/>
      <c r="I14" s="5"/>
    </row>
    <row r="15" spans="1:9" s="37" customFormat="1" ht="15.75" customHeight="1" x14ac:dyDescent="0.25">
      <c r="A15" s="20"/>
      <c r="B15" s="52" t="s">
        <v>61</v>
      </c>
      <c r="C15" s="2">
        <f t="shared" si="0"/>
        <v>115663.5</v>
      </c>
      <c r="D15" s="2"/>
      <c r="E15" s="2"/>
      <c r="F15" s="2">
        <v>115663.5</v>
      </c>
      <c r="G15" s="51"/>
      <c r="H15" s="4"/>
      <c r="I15" s="5"/>
    </row>
    <row r="16" spans="1:9" s="37" customFormat="1" ht="15.75" customHeight="1" x14ac:dyDescent="0.25">
      <c r="A16" s="20"/>
      <c r="B16" s="52" t="s">
        <v>62</v>
      </c>
      <c r="C16" s="2">
        <f t="shared" si="0"/>
        <v>103033.3</v>
      </c>
      <c r="D16" s="2"/>
      <c r="E16" s="2"/>
      <c r="F16" s="2">
        <v>103033.3</v>
      </c>
      <c r="G16" s="51"/>
      <c r="H16" s="4"/>
      <c r="I16" s="5"/>
    </row>
    <row r="17" spans="1:9" s="37" customFormat="1" ht="15.75" customHeight="1" x14ac:dyDescent="0.25">
      <c r="A17" s="20"/>
      <c r="B17" s="52" t="s">
        <v>63</v>
      </c>
      <c r="C17" s="2">
        <f t="shared" si="0"/>
        <v>102980</v>
      </c>
      <c r="D17" s="2"/>
      <c r="E17" s="2"/>
      <c r="F17" s="2">
        <v>102980</v>
      </c>
      <c r="G17" s="51"/>
      <c r="H17" s="4"/>
      <c r="I17" s="5"/>
    </row>
    <row r="18" spans="1:9" s="37" customFormat="1" ht="15.75" customHeight="1" x14ac:dyDescent="0.25">
      <c r="A18" s="20"/>
      <c r="B18" s="52" t="s">
        <v>64</v>
      </c>
      <c r="C18" s="2">
        <f t="shared" si="0"/>
        <v>102951.8</v>
      </c>
      <c r="D18" s="2"/>
      <c r="E18" s="2"/>
      <c r="F18" s="2">
        <v>102951.8</v>
      </c>
      <c r="G18" s="51"/>
      <c r="H18" s="4"/>
      <c r="I18" s="5"/>
    </row>
    <row r="19" spans="1:9" s="37" customFormat="1" ht="15.75" customHeight="1" x14ac:dyDescent="0.25">
      <c r="A19" s="20"/>
      <c r="B19" s="52" t="s">
        <v>65</v>
      </c>
      <c r="C19" s="2">
        <f t="shared" si="0"/>
        <v>102943.5</v>
      </c>
      <c r="D19" s="2"/>
      <c r="E19" s="2"/>
      <c r="F19" s="2">
        <v>102943.5</v>
      </c>
      <c r="G19" s="51"/>
      <c r="H19" s="4"/>
      <c r="I19" s="5"/>
    </row>
    <row r="20" spans="1:9" s="37" customFormat="1" ht="39.75" customHeight="1" x14ac:dyDescent="0.25">
      <c r="A20" s="20"/>
      <c r="B20" s="52" t="s">
        <v>89</v>
      </c>
      <c r="C20" s="2">
        <f>SUM(D20:G20)</f>
        <v>923901.8</v>
      </c>
      <c r="D20" s="26"/>
      <c r="E20" s="26"/>
      <c r="F20" s="2">
        <f>F11+F12+F13+F14+F15+F16+F17+F18+F19</f>
        <v>923901.8</v>
      </c>
      <c r="G20" s="54"/>
      <c r="H20" s="4"/>
      <c r="I20" s="5"/>
    </row>
    <row r="21" spans="1:9" s="37" customFormat="1" x14ac:dyDescent="0.25">
      <c r="A21" s="20"/>
      <c r="B21" s="4"/>
      <c r="C21" s="4"/>
      <c r="D21" s="4"/>
      <c r="E21" s="4"/>
      <c r="F21" s="4"/>
      <c r="G21" s="4"/>
      <c r="H21" s="4"/>
      <c r="I21" s="5"/>
    </row>
    <row r="22" spans="1:9" x14ac:dyDescent="0.25">
      <c r="B22" s="39"/>
      <c r="C22" s="40"/>
      <c r="D22" s="40"/>
      <c r="E22" s="40"/>
      <c r="F22" s="40"/>
      <c r="G22" s="40"/>
    </row>
    <row r="23" spans="1:9" x14ac:dyDescent="0.25">
      <c r="B23" s="55"/>
    </row>
    <row r="24" spans="1:9" ht="18.75" x14ac:dyDescent="0.3">
      <c r="B24" s="15" t="s">
        <v>90</v>
      </c>
    </row>
    <row r="25" spans="1:9" ht="18.75" x14ac:dyDescent="0.3">
      <c r="B25" s="15" t="s">
        <v>67</v>
      </c>
    </row>
    <row r="26" spans="1:9" ht="18.75" x14ac:dyDescent="0.3">
      <c r="B26" s="15" t="s">
        <v>91</v>
      </c>
    </row>
  </sheetData>
  <mergeCells count="8">
    <mergeCell ref="B10:G10"/>
    <mergeCell ref="E2:G2"/>
    <mergeCell ref="E3:G3"/>
    <mergeCell ref="B4:G4"/>
    <mergeCell ref="B6:B8"/>
    <mergeCell ref="C6:G6"/>
    <mergeCell ref="C7:C8"/>
    <mergeCell ref="D7:G7"/>
  </mergeCells>
  <pageMargins left="1.1811023622047245" right="0.39370078740157483" top="0.78740157480314965" bottom="0.78740157480314965" header="0.31496062992125984" footer="0.31496062992125984"/>
  <pageSetup paperSize="9" scale="91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9"/>
  <sheetViews>
    <sheetView tabSelected="1" view="pageBreakPreview" zoomScale="70" zoomScaleNormal="85" zoomScaleSheetLayoutView="70" workbookViewId="0">
      <selection activeCell="I91" sqref="I91"/>
    </sheetView>
  </sheetViews>
  <sheetFormatPr defaultRowHeight="15.75" x14ac:dyDescent="0.25"/>
  <cols>
    <col min="1" max="1" width="9.140625" style="28"/>
    <col min="2" max="2" width="12.42578125" style="4" bestFit="1" customWidth="1"/>
    <col min="3" max="3" width="34.7109375" style="16" bestFit="1" customWidth="1"/>
    <col min="4" max="5" width="9.140625" style="4"/>
    <col min="6" max="10" width="13.7109375" style="4" customWidth="1"/>
    <col min="11" max="11" width="32" style="5" customWidth="1"/>
    <col min="12" max="12" width="31.42578125" style="5" customWidth="1"/>
    <col min="13" max="13" width="19.5703125" customWidth="1"/>
  </cols>
  <sheetData>
    <row r="2" spans="1:16" ht="64.5" customHeight="1" x14ac:dyDescent="0.3">
      <c r="B2" s="3"/>
      <c r="C2" s="13"/>
      <c r="D2" s="3"/>
      <c r="E2" s="3"/>
      <c r="F2" s="3"/>
      <c r="G2" s="3"/>
      <c r="H2" s="3"/>
      <c r="I2" s="3"/>
      <c r="J2" s="3"/>
      <c r="L2" s="6" t="s">
        <v>28</v>
      </c>
    </row>
    <row r="3" spans="1:16" ht="15.75" customHeight="1" x14ac:dyDescent="0.3">
      <c r="B3" s="80" t="s">
        <v>13</v>
      </c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6" ht="18.75" x14ac:dyDescent="0.3">
      <c r="B4" s="80" t="s">
        <v>29</v>
      </c>
      <c r="C4" s="80"/>
      <c r="D4" s="80"/>
      <c r="E4" s="80"/>
      <c r="F4" s="80"/>
      <c r="G4" s="80"/>
      <c r="H4" s="80"/>
      <c r="I4" s="80"/>
      <c r="J4" s="80"/>
      <c r="K4" s="80"/>
      <c r="L4" s="80"/>
    </row>
    <row r="6" spans="1:16" x14ac:dyDescent="0.25">
      <c r="B6" s="78" t="s">
        <v>50</v>
      </c>
      <c r="C6" s="78" t="s">
        <v>0</v>
      </c>
      <c r="D6" s="78" t="s">
        <v>17</v>
      </c>
      <c r="E6" s="78" t="s">
        <v>1</v>
      </c>
      <c r="F6" s="78" t="s">
        <v>2</v>
      </c>
      <c r="G6" s="78"/>
      <c r="H6" s="78"/>
      <c r="I6" s="78"/>
      <c r="J6" s="78"/>
      <c r="K6" s="78" t="s">
        <v>107</v>
      </c>
      <c r="L6" s="78" t="s">
        <v>9</v>
      </c>
    </row>
    <row r="7" spans="1:16" x14ac:dyDescent="0.25">
      <c r="B7" s="78"/>
      <c r="C7" s="78"/>
      <c r="D7" s="78"/>
      <c r="E7" s="78"/>
      <c r="F7" s="78" t="s">
        <v>3</v>
      </c>
      <c r="G7" s="78" t="s">
        <v>8</v>
      </c>
      <c r="H7" s="78"/>
      <c r="I7" s="78"/>
      <c r="J7" s="78"/>
      <c r="K7" s="78"/>
      <c r="L7" s="78"/>
    </row>
    <row r="8" spans="1:16" ht="47.25" x14ac:dyDescent="0.25">
      <c r="B8" s="78"/>
      <c r="C8" s="78"/>
      <c r="D8" s="78"/>
      <c r="E8" s="78"/>
      <c r="F8" s="78"/>
      <c r="G8" s="31" t="s">
        <v>4</v>
      </c>
      <c r="H8" s="31" t="s">
        <v>5</v>
      </c>
      <c r="I8" s="31" t="s">
        <v>6</v>
      </c>
      <c r="J8" s="31" t="s">
        <v>7</v>
      </c>
      <c r="K8" s="78"/>
      <c r="L8" s="78"/>
    </row>
    <row r="9" spans="1:16" s="1" customFormat="1" x14ac:dyDescent="0.25">
      <c r="A9" s="27"/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</row>
    <row r="10" spans="1:16" s="1" customFormat="1" x14ac:dyDescent="0.25">
      <c r="A10" s="27"/>
      <c r="B10" s="29">
        <v>1</v>
      </c>
      <c r="C10" s="79" t="s">
        <v>18</v>
      </c>
      <c r="D10" s="79"/>
      <c r="E10" s="79"/>
      <c r="F10" s="79"/>
      <c r="G10" s="79"/>
      <c r="H10" s="79"/>
      <c r="I10" s="79"/>
      <c r="J10" s="79"/>
      <c r="K10" s="79"/>
      <c r="L10" s="79"/>
    </row>
    <row r="11" spans="1:16" s="1" customFormat="1" x14ac:dyDescent="0.25">
      <c r="A11" s="27"/>
      <c r="B11" s="14" t="s">
        <v>10</v>
      </c>
      <c r="C11" s="79" t="s">
        <v>19</v>
      </c>
      <c r="D11" s="79"/>
      <c r="E11" s="79"/>
      <c r="F11" s="79"/>
      <c r="G11" s="79"/>
      <c r="H11" s="79"/>
      <c r="I11" s="79"/>
      <c r="J11" s="79"/>
      <c r="K11" s="79"/>
      <c r="L11" s="79"/>
    </row>
    <row r="12" spans="1:16" s="1" customFormat="1" x14ac:dyDescent="0.25">
      <c r="A12" s="27"/>
      <c r="B12" s="14" t="s">
        <v>11</v>
      </c>
      <c r="C12" s="79" t="s">
        <v>30</v>
      </c>
      <c r="D12" s="79"/>
      <c r="E12" s="79"/>
      <c r="F12" s="79"/>
      <c r="G12" s="79"/>
      <c r="H12" s="79"/>
      <c r="I12" s="79"/>
      <c r="J12" s="79"/>
      <c r="K12" s="79"/>
      <c r="L12" s="79"/>
    </row>
    <row r="13" spans="1:16" s="17" customFormat="1" ht="54.75" customHeight="1" x14ac:dyDescent="0.25">
      <c r="A13" s="27"/>
      <c r="B13" s="93" t="s">
        <v>31</v>
      </c>
      <c r="C13" s="79" t="s">
        <v>20</v>
      </c>
      <c r="D13" s="73"/>
      <c r="E13" s="66">
        <v>2022</v>
      </c>
      <c r="F13" s="2">
        <f>SUM(G13:J13)</f>
        <v>35520.199999999997</v>
      </c>
      <c r="G13" s="25"/>
      <c r="H13" s="26"/>
      <c r="I13" s="2">
        <f>I18+I22+I26+I30</f>
        <v>35520.199999999997</v>
      </c>
      <c r="J13" s="26"/>
      <c r="K13" s="29" t="s">
        <v>123</v>
      </c>
      <c r="L13" s="79"/>
      <c r="N13" s="22" t="e">
        <f>K13+K34+K38+K42+K63</f>
        <v>#VALUE!</v>
      </c>
    </row>
    <row r="14" spans="1:16" s="1" customFormat="1" ht="48" customHeight="1" x14ac:dyDescent="0.35">
      <c r="A14" s="27"/>
      <c r="B14" s="93"/>
      <c r="C14" s="79"/>
      <c r="D14" s="73"/>
      <c r="E14" s="66">
        <v>2023</v>
      </c>
      <c r="F14" s="2">
        <f t="shared" ref="F14:F16" si="0">SUM(G14:J14)</f>
        <v>35520.199999999997</v>
      </c>
      <c r="G14" s="25"/>
      <c r="H14" s="26"/>
      <c r="I14" s="2">
        <f>I19+I23+I27+I31</f>
        <v>35520.199999999997</v>
      </c>
      <c r="J14" s="26"/>
      <c r="K14" s="72" t="s">
        <v>123</v>
      </c>
      <c r="L14" s="79"/>
      <c r="M14" s="24"/>
      <c r="N14" s="22" t="e">
        <f t="shared" ref="N14:N15" si="1">K14+K35+K39+K43+K64</f>
        <v>#VALUE!</v>
      </c>
      <c r="O14" s="1">
        <v>2</v>
      </c>
      <c r="P14" s="23" t="e">
        <f>N14+O14</f>
        <v>#VALUE!</v>
      </c>
    </row>
    <row r="15" spans="1:16" s="1" customFormat="1" ht="57" customHeight="1" x14ac:dyDescent="0.25">
      <c r="A15" s="27"/>
      <c r="B15" s="93"/>
      <c r="C15" s="79"/>
      <c r="D15" s="73"/>
      <c r="E15" s="66">
        <v>2024</v>
      </c>
      <c r="F15" s="2">
        <f t="shared" si="0"/>
        <v>35520.199999999997</v>
      </c>
      <c r="G15" s="25"/>
      <c r="H15" s="26"/>
      <c r="I15" s="2">
        <f>I20+I24+I28+I32</f>
        <v>35520.199999999997</v>
      </c>
      <c r="J15" s="26"/>
      <c r="K15" s="72" t="s">
        <v>123</v>
      </c>
      <c r="L15" s="79"/>
      <c r="N15" s="22" t="e">
        <f t="shared" si="1"/>
        <v>#VALUE!</v>
      </c>
    </row>
    <row r="16" spans="1:16" s="17" customFormat="1" ht="54.75" customHeight="1" x14ac:dyDescent="0.25">
      <c r="A16" s="27"/>
      <c r="B16" s="93"/>
      <c r="C16" s="79"/>
      <c r="D16" s="73"/>
      <c r="E16" s="29" t="s">
        <v>3</v>
      </c>
      <c r="F16" s="2">
        <f t="shared" si="0"/>
        <v>106560.6</v>
      </c>
      <c r="G16" s="25"/>
      <c r="H16" s="26"/>
      <c r="I16" s="2">
        <f>I21+I25+I29+I33</f>
        <v>106560.6</v>
      </c>
      <c r="J16" s="26"/>
      <c r="K16" s="32"/>
      <c r="L16" s="79"/>
    </row>
    <row r="17" spans="1:14" s="1" customFormat="1" x14ac:dyDescent="0.25">
      <c r="A17" s="27"/>
      <c r="B17" s="94"/>
      <c r="C17" s="30" t="s">
        <v>21</v>
      </c>
      <c r="D17" s="29"/>
      <c r="E17" s="29"/>
      <c r="F17" s="2"/>
      <c r="G17" s="8"/>
      <c r="H17" s="2"/>
      <c r="I17" s="2"/>
      <c r="J17" s="2"/>
      <c r="K17" s="32"/>
      <c r="L17" s="81"/>
    </row>
    <row r="18" spans="1:14" s="17" customFormat="1" ht="33" customHeight="1" x14ac:dyDescent="0.25">
      <c r="A18" s="27"/>
      <c r="B18" s="89" t="s">
        <v>32</v>
      </c>
      <c r="C18" s="97" t="s">
        <v>22</v>
      </c>
      <c r="D18" s="91"/>
      <c r="E18" s="66">
        <v>2022</v>
      </c>
      <c r="F18" s="2">
        <f t="shared" ref="F18:F20" si="2">SUM(G18:J18)</f>
        <v>8983.7999999999993</v>
      </c>
      <c r="G18" s="26"/>
      <c r="H18" s="26"/>
      <c r="I18" s="2">
        <v>8983.7999999999993</v>
      </c>
      <c r="J18" s="26"/>
      <c r="K18" s="9" t="s">
        <v>108</v>
      </c>
      <c r="L18" s="83" t="s">
        <v>96</v>
      </c>
    </row>
    <row r="19" spans="1:14" s="1" customFormat="1" ht="37.5" customHeight="1" x14ac:dyDescent="0.25">
      <c r="A19" s="27"/>
      <c r="B19" s="89"/>
      <c r="C19" s="98"/>
      <c r="D19" s="91"/>
      <c r="E19" s="66">
        <v>2023</v>
      </c>
      <c r="F19" s="2">
        <f t="shared" si="2"/>
        <v>8983.7999999999993</v>
      </c>
      <c r="G19" s="26"/>
      <c r="H19" s="26"/>
      <c r="I19" s="2">
        <v>8983.7999999999993</v>
      </c>
      <c r="J19" s="26"/>
      <c r="K19" s="9" t="s">
        <v>108</v>
      </c>
      <c r="L19" s="86"/>
    </row>
    <row r="20" spans="1:14" s="1" customFormat="1" ht="31.5" customHeight="1" x14ac:dyDescent="0.25">
      <c r="A20" s="27"/>
      <c r="B20" s="89"/>
      <c r="C20" s="98"/>
      <c r="D20" s="91"/>
      <c r="E20" s="66">
        <v>2024</v>
      </c>
      <c r="F20" s="2">
        <f t="shared" si="2"/>
        <v>8983.7999999999993</v>
      </c>
      <c r="G20" s="26"/>
      <c r="H20" s="26"/>
      <c r="I20" s="2">
        <v>8983.7999999999993</v>
      </c>
      <c r="J20" s="26"/>
      <c r="K20" s="9" t="s">
        <v>108</v>
      </c>
      <c r="L20" s="86"/>
    </row>
    <row r="21" spans="1:14" s="17" customFormat="1" x14ac:dyDescent="0.25">
      <c r="A21" s="27"/>
      <c r="B21" s="89"/>
      <c r="C21" s="98"/>
      <c r="D21" s="91"/>
      <c r="E21" s="29" t="s">
        <v>3</v>
      </c>
      <c r="F21" s="2">
        <f>SUM(G21:J21)</f>
        <v>26951.399999999998</v>
      </c>
      <c r="G21" s="26"/>
      <c r="H21" s="26"/>
      <c r="I21" s="2">
        <f>I18+I19+I20</f>
        <v>26951.399999999998</v>
      </c>
      <c r="J21" s="26"/>
      <c r="K21" s="32"/>
      <c r="L21" s="87"/>
    </row>
    <row r="22" spans="1:14" s="1" customFormat="1" ht="28.5" customHeight="1" x14ac:dyDescent="0.25">
      <c r="A22" s="27"/>
      <c r="B22" s="89" t="s">
        <v>33</v>
      </c>
      <c r="C22" s="79" t="s">
        <v>23</v>
      </c>
      <c r="D22" s="73"/>
      <c r="E22" s="66">
        <v>2022</v>
      </c>
      <c r="F22" s="2">
        <f t="shared" ref="F22:F24" si="3">SUM(G22:J22)</f>
        <v>6591.3</v>
      </c>
      <c r="G22" s="26"/>
      <c r="H22" s="26"/>
      <c r="I22" s="2">
        <v>6591.3</v>
      </c>
      <c r="J22" s="26"/>
      <c r="K22" s="9" t="s">
        <v>109</v>
      </c>
      <c r="L22" s="83" t="s">
        <v>97</v>
      </c>
    </row>
    <row r="23" spans="1:14" s="1" customFormat="1" ht="30.75" customHeight="1" x14ac:dyDescent="0.25">
      <c r="A23" s="27"/>
      <c r="B23" s="89"/>
      <c r="C23" s="79"/>
      <c r="D23" s="73"/>
      <c r="E23" s="66">
        <v>2023</v>
      </c>
      <c r="F23" s="2">
        <f t="shared" si="3"/>
        <v>6591.3</v>
      </c>
      <c r="G23" s="26"/>
      <c r="H23" s="26"/>
      <c r="I23" s="2">
        <v>6591.3</v>
      </c>
      <c r="J23" s="26"/>
      <c r="K23" s="9" t="s">
        <v>109</v>
      </c>
      <c r="L23" s="86"/>
      <c r="M23" s="18"/>
      <c r="N23" s="18"/>
    </row>
    <row r="24" spans="1:14" s="1" customFormat="1" ht="28.5" customHeight="1" x14ac:dyDescent="0.25">
      <c r="A24" s="27"/>
      <c r="B24" s="92"/>
      <c r="C24" s="90"/>
      <c r="D24" s="90"/>
      <c r="E24" s="66">
        <v>2024</v>
      </c>
      <c r="F24" s="2">
        <f t="shared" si="3"/>
        <v>6591.3</v>
      </c>
      <c r="G24" s="26"/>
      <c r="H24" s="26"/>
      <c r="I24" s="2">
        <v>6591.3</v>
      </c>
      <c r="J24" s="26"/>
      <c r="K24" s="9" t="s">
        <v>109</v>
      </c>
      <c r="L24" s="86"/>
    </row>
    <row r="25" spans="1:14" s="1" customFormat="1" ht="21" customHeight="1" x14ac:dyDescent="0.25">
      <c r="A25" s="27"/>
      <c r="B25" s="92"/>
      <c r="C25" s="90"/>
      <c r="D25" s="90"/>
      <c r="E25" s="29" t="s">
        <v>3</v>
      </c>
      <c r="F25" s="2">
        <f t="shared" ref="F25:F54" si="4">SUM(G25:J25)</f>
        <v>19773.900000000001</v>
      </c>
      <c r="G25" s="26"/>
      <c r="H25" s="26"/>
      <c r="I25" s="2">
        <f>I22+I23+I24</f>
        <v>19773.900000000001</v>
      </c>
      <c r="J25" s="26"/>
      <c r="K25" s="32"/>
      <c r="L25" s="85"/>
    </row>
    <row r="26" spans="1:14" s="1" customFormat="1" ht="23.25" customHeight="1" x14ac:dyDescent="0.25">
      <c r="A26" s="27"/>
      <c r="B26" s="89" t="s">
        <v>34</v>
      </c>
      <c r="C26" s="79" t="s">
        <v>24</v>
      </c>
      <c r="D26" s="73"/>
      <c r="E26" s="66">
        <v>2022</v>
      </c>
      <c r="F26" s="2">
        <f t="shared" ref="F26:F28" si="5">SUM(G26:J26)</f>
        <v>10643.5</v>
      </c>
      <c r="G26" s="26"/>
      <c r="H26" s="26"/>
      <c r="I26" s="9">
        <v>10643.5</v>
      </c>
      <c r="J26" s="26"/>
      <c r="K26" s="9" t="s">
        <v>110</v>
      </c>
      <c r="L26" s="83" t="s">
        <v>98</v>
      </c>
    </row>
    <row r="27" spans="1:14" s="1" customFormat="1" ht="30" customHeight="1" x14ac:dyDescent="0.25">
      <c r="A27" s="27"/>
      <c r="B27" s="89"/>
      <c r="C27" s="79"/>
      <c r="D27" s="73"/>
      <c r="E27" s="66">
        <v>2023</v>
      </c>
      <c r="F27" s="2">
        <f t="shared" si="5"/>
        <v>10643.5</v>
      </c>
      <c r="G27" s="26"/>
      <c r="H27" s="26"/>
      <c r="I27" s="9">
        <v>10643.5</v>
      </c>
      <c r="J27" s="26"/>
      <c r="K27" s="9" t="s">
        <v>110</v>
      </c>
      <c r="L27" s="86"/>
      <c r="N27" s="18"/>
    </row>
    <row r="28" spans="1:14" s="1" customFormat="1" ht="30.75" customHeight="1" x14ac:dyDescent="0.25">
      <c r="A28" s="27"/>
      <c r="B28" s="89"/>
      <c r="C28" s="79"/>
      <c r="D28" s="73"/>
      <c r="E28" s="66">
        <v>2024</v>
      </c>
      <c r="F28" s="2">
        <f t="shared" si="5"/>
        <v>10643.5</v>
      </c>
      <c r="G28" s="26"/>
      <c r="H28" s="26"/>
      <c r="I28" s="9">
        <v>10643.5</v>
      </c>
      <c r="J28" s="26"/>
      <c r="K28" s="9" t="s">
        <v>110</v>
      </c>
      <c r="L28" s="86"/>
    </row>
    <row r="29" spans="1:14" s="1" customFormat="1" x14ac:dyDescent="0.25">
      <c r="A29" s="27"/>
      <c r="B29" s="89"/>
      <c r="C29" s="79"/>
      <c r="D29" s="73"/>
      <c r="E29" s="29" t="s">
        <v>3</v>
      </c>
      <c r="F29" s="2">
        <f t="shared" si="4"/>
        <v>31930.5</v>
      </c>
      <c r="G29" s="26"/>
      <c r="H29" s="26"/>
      <c r="I29" s="2">
        <f>I26+I27+I28</f>
        <v>31930.5</v>
      </c>
      <c r="J29" s="26"/>
      <c r="K29" s="32"/>
      <c r="L29" s="87"/>
    </row>
    <row r="30" spans="1:14" s="1" customFormat="1" ht="30" customHeight="1" x14ac:dyDescent="0.25">
      <c r="A30" s="27"/>
      <c r="B30" s="89" t="s">
        <v>35</v>
      </c>
      <c r="C30" s="79" t="s">
        <v>25</v>
      </c>
      <c r="D30" s="73"/>
      <c r="E30" s="66">
        <v>2022</v>
      </c>
      <c r="F30" s="2">
        <f t="shared" ref="F30:F32" si="6">SUM(G30:J30)</f>
        <v>9301.6</v>
      </c>
      <c r="G30" s="26"/>
      <c r="H30" s="26"/>
      <c r="I30" s="2">
        <v>9301.6</v>
      </c>
      <c r="J30" s="26"/>
      <c r="K30" s="9" t="s">
        <v>111</v>
      </c>
      <c r="L30" s="83" t="s">
        <v>99</v>
      </c>
    </row>
    <row r="31" spans="1:14" s="1" customFormat="1" ht="30" customHeight="1" x14ac:dyDescent="0.25">
      <c r="A31" s="27"/>
      <c r="B31" s="89"/>
      <c r="C31" s="79"/>
      <c r="D31" s="73"/>
      <c r="E31" s="66">
        <v>2023</v>
      </c>
      <c r="F31" s="2">
        <f t="shared" si="6"/>
        <v>9301.6</v>
      </c>
      <c r="G31" s="26"/>
      <c r="H31" s="26"/>
      <c r="I31" s="2">
        <v>9301.6</v>
      </c>
      <c r="J31" s="26"/>
      <c r="K31" s="9" t="s">
        <v>111</v>
      </c>
      <c r="L31" s="86"/>
    </row>
    <row r="32" spans="1:14" s="1" customFormat="1" ht="25.5" customHeight="1" x14ac:dyDescent="0.25">
      <c r="A32" s="27"/>
      <c r="B32" s="89"/>
      <c r="C32" s="79"/>
      <c r="D32" s="73"/>
      <c r="E32" s="66">
        <v>2024</v>
      </c>
      <c r="F32" s="2">
        <f t="shared" si="6"/>
        <v>9301.6</v>
      </c>
      <c r="G32" s="26"/>
      <c r="H32" s="26"/>
      <c r="I32" s="2">
        <v>9301.6</v>
      </c>
      <c r="J32" s="26"/>
      <c r="K32" s="9" t="s">
        <v>111</v>
      </c>
      <c r="L32" s="86"/>
    </row>
    <row r="33" spans="1:16" s="1" customFormat="1" x14ac:dyDescent="0.25">
      <c r="A33" s="27"/>
      <c r="B33" s="89"/>
      <c r="C33" s="79"/>
      <c r="D33" s="73"/>
      <c r="E33" s="29" t="s">
        <v>3</v>
      </c>
      <c r="F33" s="2">
        <f t="shared" si="4"/>
        <v>27904.800000000003</v>
      </c>
      <c r="G33" s="26"/>
      <c r="H33" s="26"/>
      <c r="I33" s="2">
        <f>I30+I31+I32</f>
        <v>27904.800000000003</v>
      </c>
      <c r="J33" s="26"/>
      <c r="K33" s="29"/>
      <c r="L33" s="87"/>
    </row>
    <row r="34" spans="1:16" s="1" customFormat="1" ht="45.75" customHeight="1" x14ac:dyDescent="0.25">
      <c r="A34" s="27"/>
      <c r="B34" s="89" t="s">
        <v>36</v>
      </c>
      <c r="C34" s="83" t="s">
        <v>51</v>
      </c>
      <c r="D34" s="73"/>
      <c r="E34" s="66">
        <v>2022</v>
      </c>
      <c r="F34" s="2">
        <f t="shared" ref="F34:F36" si="7">SUM(G34:J34)</f>
        <v>15410.6</v>
      </c>
      <c r="G34" s="26"/>
      <c r="H34" s="2"/>
      <c r="I34" s="2">
        <v>15410.6</v>
      </c>
      <c r="J34" s="26"/>
      <c r="K34" s="66" t="s">
        <v>112</v>
      </c>
      <c r="L34" s="83" t="s">
        <v>100</v>
      </c>
    </row>
    <row r="35" spans="1:16" s="1" customFormat="1" ht="45.75" customHeight="1" x14ac:dyDescent="0.25">
      <c r="A35" s="27"/>
      <c r="B35" s="89"/>
      <c r="C35" s="86"/>
      <c r="D35" s="73"/>
      <c r="E35" s="66">
        <v>2023</v>
      </c>
      <c r="F35" s="2">
        <f t="shared" si="7"/>
        <v>15410.6</v>
      </c>
      <c r="G35" s="26"/>
      <c r="H35" s="2"/>
      <c r="I35" s="2">
        <v>15410.6</v>
      </c>
      <c r="J35" s="26"/>
      <c r="K35" s="66" t="s">
        <v>112</v>
      </c>
      <c r="L35" s="84"/>
      <c r="M35" s="1">
        <v>496.9</v>
      </c>
      <c r="N35" s="18">
        <v>299.39999999999998</v>
      </c>
      <c r="O35" s="1" t="e">
        <f>O36+#REF!</f>
        <v>#REF!</v>
      </c>
      <c r="P35" s="18"/>
    </row>
    <row r="36" spans="1:16" s="1" customFormat="1" ht="50.25" customHeight="1" x14ac:dyDescent="0.25">
      <c r="A36" s="27"/>
      <c r="B36" s="89"/>
      <c r="C36" s="86"/>
      <c r="D36" s="73"/>
      <c r="E36" s="66">
        <v>2024</v>
      </c>
      <c r="F36" s="2">
        <f t="shared" si="7"/>
        <v>15410.6</v>
      </c>
      <c r="G36" s="26"/>
      <c r="H36" s="2"/>
      <c r="I36" s="2">
        <v>15410.6</v>
      </c>
      <c r="J36" s="26"/>
      <c r="K36" s="66" t="s">
        <v>112</v>
      </c>
      <c r="L36" s="84"/>
      <c r="N36" s="1" t="s">
        <v>48</v>
      </c>
      <c r="O36" s="1">
        <v>16.5</v>
      </c>
    </row>
    <row r="37" spans="1:16" s="1" customFormat="1" ht="120.75" customHeight="1" x14ac:dyDescent="0.25">
      <c r="A37" s="27"/>
      <c r="B37" s="92"/>
      <c r="C37" s="87"/>
      <c r="D37" s="90"/>
      <c r="E37" s="29" t="s">
        <v>3</v>
      </c>
      <c r="F37" s="2">
        <f t="shared" si="4"/>
        <v>46231.8</v>
      </c>
      <c r="G37" s="26"/>
      <c r="H37" s="2"/>
      <c r="I37" s="2">
        <f>I34+I35+I36</f>
        <v>46231.8</v>
      </c>
      <c r="J37" s="26"/>
      <c r="K37" s="29"/>
      <c r="L37" s="85"/>
    </row>
    <row r="38" spans="1:16" s="1" customFormat="1" ht="57" customHeight="1" x14ac:dyDescent="0.25">
      <c r="A38" s="27"/>
      <c r="B38" s="88" t="s">
        <v>106</v>
      </c>
      <c r="C38" s="83" t="s">
        <v>105</v>
      </c>
      <c r="D38" s="82"/>
      <c r="E38" s="66">
        <v>2022</v>
      </c>
      <c r="F38" s="2">
        <f t="shared" ref="F38:F40" si="8">SUM(G38:J38)</f>
        <v>1080</v>
      </c>
      <c r="G38" s="26"/>
      <c r="H38" s="10"/>
      <c r="I38" s="2">
        <v>1080</v>
      </c>
      <c r="J38" s="26"/>
      <c r="K38" s="66" t="s">
        <v>113</v>
      </c>
      <c r="L38" s="83" t="s">
        <v>100</v>
      </c>
    </row>
    <row r="39" spans="1:16" s="1" customFormat="1" ht="69.75" customHeight="1" x14ac:dyDescent="0.25">
      <c r="A39" s="27"/>
      <c r="B39" s="88"/>
      <c r="C39" s="86"/>
      <c r="D39" s="82"/>
      <c r="E39" s="66">
        <v>2023</v>
      </c>
      <c r="F39" s="2">
        <f t="shared" si="8"/>
        <v>1080</v>
      </c>
      <c r="G39" s="26"/>
      <c r="H39" s="10"/>
      <c r="I39" s="2">
        <v>1080</v>
      </c>
      <c r="J39" s="26"/>
      <c r="K39" s="66" t="s">
        <v>113</v>
      </c>
      <c r="L39" s="84"/>
    </row>
    <row r="40" spans="1:16" s="1" customFormat="1" ht="61.5" customHeight="1" x14ac:dyDescent="0.25">
      <c r="A40" s="27"/>
      <c r="B40" s="88"/>
      <c r="C40" s="86"/>
      <c r="D40" s="82"/>
      <c r="E40" s="66">
        <v>2024</v>
      </c>
      <c r="F40" s="2">
        <f t="shared" si="8"/>
        <v>1080</v>
      </c>
      <c r="G40" s="26"/>
      <c r="H40" s="10"/>
      <c r="I40" s="2">
        <v>1080</v>
      </c>
      <c r="J40" s="26"/>
      <c r="K40" s="66" t="s">
        <v>113</v>
      </c>
      <c r="L40" s="84"/>
    </row>
    <row r="41" spans="1:16" s="1" customFormat="1" ht="87" customHeight="1" x14ac:dyDescent="0.25">
      <c r="A41" s="27"/>
      <c r="B41" s="88"/>
      <c r="C41" s="87"/>
      <c r="D41" s="82"/>
      <c r="E41" s="29" t="s">
        <v>3</v>
      </c>
      <c r="F41" s="2">
        <f>SUM(G41:J41)</f>
        <v>3240</v>
      </c>
      <c r="G41" s="26"/>
      <c r="H41" s="10"/>
      <c r="I41" s="2">
        <f>I38+I39+I40</f>
        <v>3240</v>
      </c>
      <c r="J41" s="26"/>
      <c r="K41" s="29"/>
      <c r="L41" s="85"/>
    </row>
    <row r="42" spans="1:16" s="17" customFormat="1" ht="40.5" customHeight="1" x14ac:dyDescent="0.25">
      <c r="A42" s="27"/>
      <c r="B42" s="93" t="s">
        <v>38</v>
      </c>
      <c r="C42" s="79" t="s">
        <v>27</v>
      </c>
      <c r="D42" s="73"/>
      <c r="E42" s="66">
        <v>2022</v>
      </c>
      <c r="F42" s="2">
        <f t="shared" si="4"/>
        <v>50692.7</v>
      </c>
      <c r="G42" s="25"/>
      <c r="H42" s="26"/>
      <c r="I42" s="2">
        <f>I47+I51+I55+I59</f>
        <v>50692.7</v>
      </c>
      <c r="J42" s="26"/>
      <c r="K42" s="21" t="s">
        <v>117</v>
      </c>
      <c r="L42" s="79"/>
    </row>
    <row r="43" spans="1:16" s="1" customFormat="1" ht="46.5" customHeight="1" x14ac:dyDescent="0.25">
      <c r="A43" s="27"/>
      <c r="B43" s="93"/>
      <c r="C43" s="79"/>
      <c r="D43" s="73"/>
      <c r="E43" s="66">
        <v>2023</v>
      </c>
      <c r="F43" s="2">
        <f t="shared" si="4"/>
        <v>50692.7</v>
      </c>
      <c r="G43" s="25"/>
      <c r="H43" s="26"/>
      <c r="I43" s="2">
        <f>I48+I52+I56+I60</f>
        <v>50692.7</v>
      </c>
      <c r="J43" s="26"/>
      <c r="K43" s="21" t="s">
        <v>117</v>
      </c>
      <c r="L43" s="79"/>
    </row>
    <row r="44" spans="1:16" s="1" customFormat="1" ht="60.75" customHeight="1" x14ac:dyDescent="0.25">
      <c r="A44" s="27"/>
      <c r="B44" s="93"/>
      <c r="C44" s="79"/>
      <c r="D44" s="73"/>
      <c r="E44" s="66">
        <v>2024</v>
      </c>
      <c r="F44" s="2">
        <f t="shared" si="4"/>
        <v>50692.7</v>
      </c>
      <c r="G44" s="25"/>
      <c r="H44" s="26"/>
      <c r="I44" s="2">
        <f>I49+I53+I57+I61</f>
        <v>50692.7</v>
      </c>
      <c r="J44" s="26"/>
      <c r="K44" s="21" t="s">
        <v>117</v>
      </c>
      <c r="L44" s="79"/>
    </row>
    <row r="45" spans="1:16" s="17" customFormat="1" ht="142.5" customHeight="1" x14ac:dyDescent="0.25">
      <c r="A45" s="27"/>
      <c r="B45" s="93"/>
      <c r="C45" s="79"/>
      <c r="D45" s="73"/>
      <c r="E45" s="29" t="s">
        <v>3</v>
      </c>
      <c r="F45" s="2">
        <f t="shared" si="4"/>
        <v>152078.1</v>
      </c>
      <c r="G45" s="25"/>
      <c r="H45" s="26"/>
      <c r="I45" s="2">
        <f>I50+I54+I58+I62</f>
        <v>152078.1</v>
      </c>
      <c r="J45" s="26"/>
      <c r="K45" s="29"/>
      <c r="L45" s="79"/>
    </row>
    <row r="46" spans="1:16" s="1" customFormat="1" x14ac:dyDescent="0.25">
      <c r="A46" s="27"/>
      <c r="B46" s="94"/>
      <c r="C46" s="30" t="s">
        <v>21</v>
      </c>
      <c r="D46" s="29"/>
      <c r="E46" s="29"/>
      <c r="F46" s="2"/>
      <c r="G46" s="11"/>
      <c r="H46" s="29"/>
      <c r="I46" s="29"/>
      <c r="J46" s="2"/>
      <c r="K46" s="29"/>
      <c r="L46" s="81"/>
    </row>
    <row r="47" spans="1:16" s="17" customFormat="1" ht="38.25" customHeight="1" x14ac:dyDescent="0.25">
      <c r="A47" s="27"/>
      <c r="B47" s="89" t="s">
        <v>39</v>
      </c>
      <c r="C47" s="79" t="s">
        <v>22</v>
      </c>
      <c r="D47" s="91"/>
      <c r="E47" s="66">
        <v>2022</v>
      </c>
      <c r="F47" s="2">
        <f t="shared" ref="F47:F49" si="9">SUM(G47:J47)</f>
        <v>25201.7</v>
      </c>
      <c r="G47" s="26"/>
      <c r="H47" s="26"/>
      <c r="I47" s="2">
        <v>25201.7</v>
      </c>
      <c r="J47" s="26"/>
      <c r="K47" s="71" t="s">
        <v>114</v>
      </c>
      <c r="L47" s="83" t="s">
        <v>96</v>
      </c>
    </row>
    <row r="48" spans="1:16" s="1" customFormat="1" ht="31.5" customHeight="1" x14ac:dyDescent="0.25">
      <c r="A48" s="27"/>
      <c r="B48" s="89"/>
      <c r="C48" s="79"/>
      <c r="D48" s="91"/>
      <c r="E48" s="66">
        <v>2023</v>
      </c>
      <c r="F48" s="2">
        <f t="shared" si="9"/>
        <v>25201.7</v>
      </c>
      <c r="G48" s="26"/>
      <c r="H48" s="26"/>
      <c r="I48" s="2">
        <v>25201.7</v>
      </c>
      <c r="J48" s="26"/>
      <c r="K48" s="71" t="s">
        <v>114</v>
      </c>
      <c r="L48" s="86"/>
      <c r="N48" s="18"/>
    </row>
    <row r="49" spans="1:14" s="1" customFormat="1" ht="21" customHeight="1" x14ac:dyDescent="0.25">
      <c r="A49" s="27"/>
      <c r="B49" s="89"/>
      <c r="C49" s="79"/>
      <c r="D49" s="91"/>
      <c r="E49" s="66">
        <v>2024</v>
      </c>
      <c r="F49" s="2">
        <f t="shared" si="9"/>
        <v>25201.7</v>
      </c>
      <c r="G49" s="26"/>
      <c r="H49" s="26"/>
      <c r="I49" s="2">
        <v>25201.7</v>
      </c>
      <c r="J49" s="26"/>
      <c r="K49" s="71" t="s">
        <v>114</v>
      </c>
      <c r="L49" s="86"/>
    </row>
    <row r="50" spans="1:14" s="17" customFormat="1" x14ac:dyDescent="0.25">
      <c r="A50" s="27"/>
      <c r="B50" s="82"/>
      <c r="C50" s="95"/>
      <c r="D50" s="96"/>
      <c r="E50" s="29" t="s">
        <v>3</v>
      </c>
      <c r="F50" s="2">
        <f>SUM(G50:J50)</f>
        <v>75605.100000000006</v>
      </c>
      <c r="G50" s="26"/>
      <c r="H50" s="26"/>
      <c r="I50" s="2">
        <f>I47+I48+I49</f>
        <v>75605.100000000006</v>
      </c>
      <c r="J50" s="26"/>
      <c r="K50" s="29"/>
      <c r="L50" s="87"/>
    </row>
    <row r="51" spans="1:14" s="1" customFormat="1" ht="25.5" customHeight="1" x14ac:dyDescent="0.25">
      <c r="A51" s="27"/>
      <c r="B51" s="89" t="s">
        <v>40</v>
      </c>
      <c r="C51" s="79" t="s">
        <v>23</v>
      </c>
      <c r="D51" s="73"/>
      <c r="E51" s="66">
        <v>2022</v>
      </c>
      <c r="F51" s="2">
        <f t="shared" ref="F51:F53" si="10">SUM(G51:J51)</f>
        <v>7981.3</v>
      </c>
      <c r="G51" s="26"/>
      <c r="H51" s="26"/>
      <c r="I51" s="2">
        <v>7981.3</v>
      </c>
      <c r="J51" s="26"/>
      <c r="K51" s="68" t="s">
        <v>115</v>
      </c>
      <c r="L51" s="83" t="s">
        <v>97</v>
      </c>
    </row>
    <row r="52" spans="1:14" s="1" customFormat="1" ht="25.5" customHeight="1" x14ac:dyDescent="0.25">
      <c r="A52" s="27"/>
      <c r="B52" s="89"/>
      <c r="C52" s="79"/>
      <c r="D52" s="73"/>
      <c r="E52" s="66">
        <v>2023</v>
      </c>
      <c r="F52" s="2">
        <f t="shared" si="10"/>
        <v>7981.3</v>
      </c>
      <c r="G52" s="26"/>
      <c r="H52" s="26"/>
      <c r="I52" s="2">
        <v>7981.3</v>
      </c>
      <c r="J52" s="26"/>
      <c r="K52" s="68" t="s">
        <v>115</v>
      </c>
      <c r="L52" s="86"/>
      <c r="M52" s="18"/>
      <c r="N52" s="18"/>
    </row>
    <row r="53" spans="1:14" s="1" customFormat="1" ht="33.75" customHeight="1" x14ac:dyDescent="0.25">
      <c r="A53" s="27"/>
      <c r="B53" s="89"/>
      <c r="C53" s="79"/>
      <c r="D53" s="73"/>
      <c r="E53" s="66">
        <v>2024</v>
      </c>
      <c r="F53" s="2">
        <f t="shared" si="10"/>
        <v>7981.3</v>
      </c>
      <c r="G53" s="26"/>
      <c r="H53" s="26"/>
      <c r="I53" s="2">
        <v>7981.3</v>
      </c>
      <c r="J53" s="26"/>
      <c r="K53" s="68" t="s">
        <v>115</v>
      </c>
      <c r="L53" s="86"/>
    </row>
    <row r="54" spans="1:14" s="1" customFormat="1" x14ac:dyDescent="0.25">
      <c r="A54" s="27"/>
      <c r="B54" s="89"/>
      <c r="C54" s="79"/>
      <c r="D54" s="73"/>
      <c r="E54" s="29" t="s">
        <v>3</v>
      </c>
      <c r="F54" s="2">
        <f t="shared" si="4"/>
        <v>23943.9</v>
      </c>
      <c r="G54" s="26"/>
      <c r="H54" s="26"/>
      <c r="I54" s="2">
        <f>I51+I52+I53</f>
        <v>23943.9</v>
      </c>
      <c r="J54" s="26"/>
      <c r="K54" s="29"/>
      <c r="L54" s="85"/>
    </row>
    <row r="55" spans="1:14" s="1" customFormat="1" ht="33" customHeight="1" x14ac:dyDescent="0.25">
      <c r="A55" s="27"/>
      <c r="B55" s="89" t="s">
        <v>41</v>
      </c>
      <c r="C55" s="79" t="s">
        <v>24</v>
      </c>
      <c r="D55" s="73"/>
      <c r="E55" s="66">
        <v>2022</v>
      </c>
      <c r="F55" s="2">
        <f t="shared" ref="F55:F57" si="11">SUM(G55:J55)</f>
        <v>8798.7000000000007</v>
      </c>
      <c r="G55" s="26"/>
      <c r="H55" s="26"/>
      <c r="I55" s="2">
        <v>8798.7000000000007</v>
      </c>
      <c r="J55" s="26"/>
      <c r="K55" s="71" t="s">
        <v>115</v>
      </c>
      <c r="L55" s="83" t="s">
        <v>98</v>
      </c>
    </row>
    <row r="56" spans="1:14" s="1" customFormat="1" ht="33" customHeight="1" x14ac:dyDescent="0.25">
      <c r="A56" s="27"/>
      <c r="B56" s="89"/>
      <c r="C56" s="79"/>
      <c r="D56" s="73"/>
      <c r="E56" s="66">
        <v>2023</v>
      </c>
      <c r="F56" s="2">
        <f t="shared" si="11"/>
        <v>8798.7000000000007</v>
      </c>
      <c r="G56" s="26"/>
      <c r="H56" s="26"/>
      <c r="I56" s="2">
        <v>8798.7000000000007</v>
      </c>
      <c r="J56" s="26"/>
      <c r="K56" s="71" t="s">
        <v>115</v>
      </c>
      <c r="L56" s="86"/>
      <c r="N56" s="18"/>
    </row>
    <row r="57" spans="1:14" s="1" customFormat="1" ht="15.75" customHeight="1" x14ac:dyDescent="0.25">
      <c r="A57" s="27"/>
      <c r="B57" s="89"/>
      <c r="C57" s="79"/>
      <c r="D57" s="73"/>
      <c r="E57" s="66">
        <v>2024</v>
      </c>
      <c r="F57" s="2">
        <f t="shared" si="11"/>
        <v>8798.7000000000007</v>
      </c>
      <c r="G57" s="26"/>
      <c r="H57" s="26"/>
      <c r="I57" s="2">
        <v>8798.7000000000007</v>
      </c>
      <c r="J57" s="26"/>
      <c r="K57" s="71" t="s">
        <v>115</v>
      </c>
      <c r="L57" s="86"/>
    </row>
    <row r="58" spans="1:14" s="1" customFormat="1" ht="18.75" customHeight="1" x14ac:dyDescent="0.25">
      <c r="A58" s="27"/>
      <c r="B58" s="89"/>
      <c r="C58" s="79"/>
      <c r="D58" s="73"/>
      <c r="E58" s="29" t="s">
        <v>3</v>
      </c>
      <c r="F58" s="2">
        <f t="shared" ref="F58:F66" si="12">SUM(G58:J58)</f>
        <v>26396.100000000002</v>
      </c>
      <c r="G58" s="26"/>
      <c r="H58" s="26"/>
      <c r="I58" s="2">
        <f>I55+I56+I57</f>
        <v>26396.100000000002</v>
      </c>
      <c r="J58" s="26"/>
      <c r="K58" s="29"/>
      <c r="L58" s="87"/>
    </row>
    <row r="59" spans="1:14" s="1" customFormat="1" ht="30" customHeight="1" x14ac:dyDescent="0.25">
      <c r="A59" s="27"/>
      <c r="B59" s="89" t="s">
        <v>42</v>
      </c>
      <c r="C59" s="79" t="s">
        <v>25</v>
      </c>
      <c r="D59" s="73"/>
      <c r="E59" s="66">
        <v>2022</v>
      </c>
      <c r="F59" s="2">
        <f t="shared" ref="F59:F61" si="13">SUM(G59:J59)</f>
        <v>8711</v>
      </c>
      <c r="G59" s="26"/>
      <c r="H59" s="26"/>
      <c r="I59" s="2">
        <v>8711</v>
      </c>
      <c r="J59" s="26"/>
      <c r="K59" s="68" t="s">
        <v>116</v>
      </c>
      <c r="L59" s="83" t="s">
        <v>99</v>
      </c>
    </row>
    <row r="60" spans="1:14" s="1" customFormat="1" ht="35.25" customHeight="1" x14ac:dyDescent="0.25">
      <c r="A60" s="27"/>
      <c r="B60" s="89"/>
      <c r="C60" s="79"/>
      <c r="D60" s="73"/>
      <c r="E60" s="66">
        <v>2023</v>
      </c>
      <c r="F60" s="2">
        <f t="shared" si="13"/>
        <v>8711</v>
      </c>
      <c r="G60" s="26"/>
      <c r="H60" s="26"/>
      <c r="I60" s="2">
        <v>8711</v>
      </c>
      <c r="J60" s="26"/>
      <c r="K60" s="68" t="s">
        <v>116</v>
      </c>
      <c r="L60" s="86"/>
      <c r="M60" s="18"/>
    </row>
    <row r="61" spans="1:14" s="1" customFormat="1" ht="30.75" customHeight="1" x14ac:dyDescent="0.25">
      <c r="A61" s="27"/>
      <c r="B61" s="89"/>
      <c r="C61" s="79"/>
      <c r="D61" s="73"/>
      <c r="E61" s="66">
        <v>2024</v>
      </c>
      <c r="F61" s="2">
        <f t="shared" si="13"/>
        <v>8711</v>
      </c>
      <c r="G61" s="26"/>
      <c r="H61" s="26"/>
      <c r="I61" s="2">
        <v>8711</v>
      </c>
      <c r="J61" s="26"/>
      <c r="K61" s="68" t="s">
        <v>116</v>
      </c>
      <c r="L61" s="86"/>
    </row>
    <row r="62" spans="1:14" s="1" customFormat="1" x14ac:dyDescent="0.25">
      <c r="A62" s="27"/>
      <c r="B62" s="89"/>
      <c r="C62" s="79"/>
      <c r="D62" s="73"/>
      <c r="E62" s="29" t="s">
        <v>3</v>
      </c>
      <c r="F62" s="2">
        <f t="shared" si="12"/>
        <v>26133</v>
      </c>
      <c r="G62" s="26"/>
      <c r="H62" s="26"/>
      <c r="I62" s="2">
        <f>I59+I60+I61</f>
        <v>26133</v>
      </c>
      <c r="J62" s="26"/>
      <c r="K62" s="29"/>
      <c r="L62" s="87"/>
    </row>
    <row r="63" spans="1:14" s="1" customFormat="1" ht="55.5" customHeight="1" x14ac:dyDescent="0.25">
      <c r="A63" s="27"/>
      <c r="B63" s="93" t="s">
        <v>37</v>
      </c>
      <c r="C63" s="79" t="s">
        <v>49</v>
      </c>
      <c r="D63" s="73"/>
      <c r="E63" s="66">
        <v>2022</v>
      </c>
      <c r="F63" s="2">
        <f t="shared" si="12"/>
        <v>36.5</v>
      </c>
      <c r="G63" s="25"/>
      <c r="H63" s="26"/>
      <c r="I63" s="2">
        <f>I68+I72</f>
        <v>36.5</v>
      </c>
      <c r="J63" s="26"/>
      <c r="K63" s="29" t="s">
        <v>118</v>
      </c>
      <c r="L63" s="73"/>
    </row>
    <row r="64" spans="1:14" s="1" customFormat="1" ht="70.5" customHeight="1" x14ac:dyDescent="0.25">
      <c r="A64" s="27"/>
      <c r="B64" s="93"/>
      <c r="C64" s="79"/>
      <c r="D64" s="73"/>
      <c r="E64" s="66">
        <v>2023</v>
      </c>
      <c r="F64" s="2">
        <f t="shared" si="12"/>
        <v>8.3000000000000007</v>
      </c>
      <c r="G64" s="25"/>
      <c r="H64" s="26"/>
      <c r="I64" s="2">
        <f>I69+I73</f>
        <v>8.3000000000000007</v>
      </c>
      <c r="J64" s="26"/>
      <c r="K64" s="29" t="s">
        <v>119</v>
      </c>
      <c r="L64" s="73"/>
    </row>
    <row r="65" spans="1:14" s="1" customFormat="1" ht="42" customHeight="1" x14ac:dyDescent="0.25">
      <c r="A65" s="27"/>
      <c r="B65" s="93"/>
      <c r="C65" s="79"/>
      <c r="D65" s="73"/>
      <c r="E65" s="66">
        <v>2024</v>
      </c>
      <c r="F65" s="2">
        <f t="shared" si="12"/>
        <v>0</v>
      </c>
      <c r="G65" s="25"/>
      <c r="H65" s="26"/>
      <c r="I65" s="2">
        <f>I70+I74</f>
        <v>0</v>
      </c>
      <c r="J65" s="26"/>
      <c r="K65" s="29"/>
      <c r="L65" s="73"/>
    </row>
    <row r="66" spans="1:14" s="1" customFormat="1" ht="409.5" customHeight="1" x14ac:dyDescent="0.25">
      <c r="A66" s="27"/>
      <c r="B66" s="94"/>
      <c r="C66" s="99"/>
      <c r="D66" s="100"/>
      <c r="E66" s="29" t="s">
        <v>3</v>
      </c>
      <c r="F66" s="2">
        <f t="shared" si="12"/>
        <v>44.8</v>
      </c>
      <c r="G66" s="25"/>
      <c r="H66" s="26"/>
      <c r="I66" s="2">
        <f>I63+I64+I65</f>
        <v>44.8</v>
      </c>
      <c r="J66" s="26"/>
      <c r="K66" s="29"/>
      <c r="L66" s="100"/>
    </row>
    <row r="67" spans="1:14" s="1" customFormat="1" x14ac:dyDescent="0.25">
      <c r="A67" s="27"/>
      <c r="B67" s="94"/>
      <c r="C67" s="30" t="s">
        <v>21</v>
      </c>
      <c r="D67" s="29"/>
      <c r="E67" s="29"/>
      <c r="F67" s="29"/>
      <c r="G67" s="11"/>
      <c r="H67" s="29"/>
      <c r="I67" s="29"/>
      <c r="J67" s="2"/>
      <c r="K67" s="29"/>
      <c r="L67" s="92"/>
    </row>
    <row r="68" spans="1:14" s="1" customFormat="1" ht="24" customHeight="1" x14ac:dyDescent="0.25">
      <c r="A68" s="27"/>
      <c r="B68" s="89" t="s">
        <v>43</v>
      </c>
      <c r="C68" s="79" t="s">
        <v>23</v>
      </c>
      <c r="D68" s="73"/>
      <c r="E68" s="66">
        <v>2022</v>
      </c>
      <c r="F68" s="2">
        <f t="shared" ref="F68:F70" si="14">SUM(G68:J68)</f>
        <v>10.3</v>
      </c>
      <c r="G68" s="26"/>
      <c r="H68" s="26"/>
      <c r="I68" s="2">
        <v>10.3</v>
      </c>
      <c r="J68" s="26"/>
      <c r="K68" s="68" t="s">
        <v>120</v>
      </c>
      <c r="L68" s="83" t="s">
        <v>97</v>
      </c>
    </row>
    <row r="69" spans="1:14" s="1" customFormat="1" ht="28.5" customHeight="1" x14ac:dyDescent="0.25">
      <c r="A69" s="27"/>
      <c r="B69" s="89"/>
      <c r="C69" s="79"/>
      <c r="D69" s="73"/>
      <c r="E69" s="66">
        <v>2023</v>
      </c>
      <c r="F69" s="2">
        <f t="shared" si="14"/>
        <v>3.1</v>
      </c>
      <c r="G69" s="26"/>
      <c r="H69" s="26"/>
      <c r="I69" s="2">
        <v>3.1</v>
      </c>
      <c r="J69" s="26"/>
      <c r="K69" s="68" t="s">
        <v>120</v>
      </c>
      <c r="L69" s="86"/>
    </row>
    <row r="70" spans="1:14" s="1" customFormat="1" ht="25.5" customHeight="1" x14ac:dyDescent="0.25">
      <c r="A70" s="27"/>
      <c r="B70" s="89"/>
      <c r="C70" s="79"/>
      <c r="D70" s="73"/>
      <c r="E70" s="66">
        <v>2024</v>
      </c>
      <c r="F70" s="2">
        <f t="shared" si="14"/>
        <v>0</v>
      </c>
      <c r="G70" s="26"/>
      <c r="H70" s="26"/>
      <c r="I70" s="2">
        <v>0</v>
      </c>
      <c r="J70" s="26"/>
      <c r="K70" s="68">
        <v>0</v>
      </c>
      <c r="L70" s="86"/>
    </row>
    <row r="71" spans="1:14" s="1" customFormat="1" ht="22.5" customHeight="1" x14ac:dyDescent="0.25">
      <c r="A71" s="27"/>
      <c r="B71" s="82"/>
      <c r="C71" s="90"/>
      <c r="D71" s="100"/>
      <c r="E71" s="29" t="s">
        <v>3</v>
      </c>
      <c r="F71" s="2">
        <f t="shared" ref="F71:F75" si="15">SUM(G71:J71)</f>
        <v>13.4</v>
      </c>
      <c r="G71" s="26"/>
      <c r="H71" s="26"/>
      <c r="I71" s="2">
        <f>I68+I69+I70</f>
        <v>13.4</v>
      </c>
      <c r="J71" s="26"/>
      <c r="K71" s="29"/>
      <c r="L71" s="85"/>
    </row>
    <row r="72" spans="1:14" s="1" customFormat="1" ht="26.25" customHeight="1" x14ac:dyDescent="0.25">
      <c r="A72" s="27"/>
      <c r="B72" s="89" t="s">
        <v>44</v>
      </c>
      <c r="C72" s="79" t="s">
        <v>24</v>
      </c>
      <c r="D72" s="73"/>
      <c r="E72" s="66">
        <v>2022</v>
      </c>
      <c r="F72" s="2">
        <f t="shared" ref="F72:F74" si="16">SUM(G72:J72)</f>
        <v>26.2</v>
      </c>
      <c r="G72" s="26"/>
      <c r="H72" s="26"/>
      <c r="I72" s="2">
        <v>26.2</v>
      </c>
      <c r="J72" s="26"/>
      <c r="K72" s="68" t="s">
        <v>121</v>
      </c>
      <c r="L72" s="83" t="s">
        <v>98</v>
      </c>
    </row>
    <row r="73" spans="1:14" s="1" customFormat="1" ht="33.75" customHeight="1" x14ac:dyDescent="0.25">
      <c r="A73" s="27"/>
      <c r="B73" s="89"/>
      <c r="C73" s="79"/>
      <c r="D73" s="73"/>
      <c r="E73" s="66">
        <v>2023</v>
      </c>
      <c r="F73" s="2">
        <f t="shared" si="16"/>
        <v>5.2</v>
      </c>
      <c r="G73" s="26"/>
      <c r="H73" s="26"/>
      <c r="I73" s="2">
        <v>5.2</v>
      </c>
      <c r="J73" s="26"/>
      <c r="K73" s="68" t="s">
        <v>122</v>
      </c>
      <c r="L73" s="86"/>
      <c r="N73" s="18"/>
    </row>
    <row r="74" spans="1:14" s="1" customFormat="1" ht="27.75" customHeight="1" x14ac:dyDescent="0.25">
      <c r="A74" s="27"/>
      <c r="B74" s="89"/>
      <c r="C74" s="79"/>
      <c r="D74" s="73"/>
      <c r="E74" s="66">
        <v>2024</v>
      </c>
      <c r="F74" s="2">
        <f t="shared" si="16"/>
        <v>0</v>
      </c>
      <c r="G74" s="26"/>
      <c r="H74" s="26"/>
      <c r="I74" s="2">
        <v>0</v>
      </c>
      <c r="J74" s="26"/>
      <c r="K74" s="68">
        <v>0</v>
      </c>
      <c r="L74" s="86"/>
      <c r="M74" s="18"/>
    </row>
    <row r="75" spans="1:14" s="1" customFormat="1" x14ac:dyDescent="0.25">
      <c r="A75" s="27"/>
      <c r="B75" s="89"/>
      <c r="C75" s="79"/>
      <c r="D75" s="73"/>
      <c r="E75" s="29" t="s">
        <v>3</v>
      </c>
      <c r="F75" s="2">
        <f t="shared" si="15"/>
        <v>31.4</v>
      </c>
      <c r="G75" s="26"/>
      <c r="H75" s="26"/>
      <c r="I75" s="2">
        <f>I72+I73+I74</f>
        <v>31.4</v>
      </c>
      <c r="J75" s="26"/>
      <c r="K75" s="29"/>
      <c r="L75" s="87"/>
    </row>
    <row r="76" spans="1:14" s="1" customFormat="1" x14ac:dyDescent="0.25">
      <c r="A76" s="27"/>
      <c r="B76" s="12" t="s">
        <v>26</v>
      </c>
      <c r="C76" s="79" t="s">
        <v>45</v>
      </c>
      <c r="D76" s="79"/>
      <c r="E76" s="79"/>
      <c r="F76" s="79"/>
      <c r="G76" s="79"/>
      <c r="H76" s="79"/>
      <c r="I76" s="79"/>
      <c r="J76" s="79"/>
      <c r="K76" s="79"/>
      <c r="L76" s="79"/>
    </row>
    <row r="77" spans="1:14" s="1" customFormat="1" ht="60.75" customHeight="1" x14ac:dyDescent="0.25">
      <c r="A77" s="27"/>
      <c r="B77" s="101" t="s">
        <v>46</v>
      </c>
      <c r="C77" s="83" t="s">
        <v>104</v>
      </c>
      <c r="D77" s="103"/>
      <c r="E77" s="66">
        <v>2022</v>
      </c>
      <c r="F77" s="2">
        <f t="shared" ref="F77:F79" si="17">SUM(G77:J77)</f>
        <v>240</v>
      </c>
      <c r="G77" s="26"/>
      <c r="H77" s="10"/>
      <c r="I77" s="2">
        <v>240</v>
      </c>
      <c r="J77" s="26"/>
      <c r="K77" s="66" t="s">
        <v>122</v>
      </c>
      <c r="L77" s="83" t="s">
        <v>100</v>
      </c>
      <c r="M77" s="18" t="e">
        <f>I77+#REF!</f>
        <v>#REF!</v>
      </c>
      <c r="N77" s="23" t="e">
        <f>K77+#REF!</f>
        <v>#VALUE!</v>
      </c>
    </row>
    <row r="78" spans="1:14" s="1" customFormat="1" ht="57.75" customHeight="1" x14ac:dyDescent="0.25">
      <c r="A78" s="27"/>
      <c r="B78" s="102"/>
      <c r="C78" s="86"/>
      <c r="D78" s="102"/>
      <c r="E78" s="66">
        <v>2023</v>
      </c>
      <c r="F78" s="2">
        <f t="shared" si="17"/>
        <v>240</v>
      </c>
      <c r="G78" s="26"/>
      <c r="H78" s="10"/>
      <c r="I78" s="2">
        <v>240</v>
      </c>
      <c r="J78" s="26"/>
      <c r="K78" s="66" t="s">
        <v>122</v>
      </c>
      <c r="L78" s="84"/>
      <c r="M78" s="18" t="e">
        <f>I78+#REF!</f>
        <v>#REF!</v>
      </c>
      <c r="N78" s="23" t="e">
        <f>K78+#REF!</f>
        <v>#VALUE!</v>
      </c>
    </row>
    <row r="79" spans="1:14" s="1" customFormat="1" ht="71.25" customHeight="1" x14ac:dyDescent="0.25">
      <c r="A79" s="27"/>
      <c r="B79" s="102"/>
      <c r="C79" s="86"/>
      <c r="D79" s="102"/>
      <c r="E79" s="66">
        <v>2024</v>
      </c>
      <c r="F79" s="2">
        <f t="shared" si="17"/>
        <v>240</v>
      </c>
      <c r="G79" s="26"/>
      <c r="H79" s="10"/>
      <c r="I79" s="2">
        <v>240</v>
      </c>
      <c r="J79" s="26"/>
      <c r="K79" s="66" t="s">
        <v>122</v>
      </c>
      <c r="L79" s="84"/>
      <c r="M79" s="18" t="e">
        <f>I79+#REF!</f>
        <v>#REF!</v>
      </c>
      <c r="N79" s="23" t="e">
        <f>K79+#REF!</f>
        <v>#VALUE!</v>
      </c>
    </row>
    <row r="80" spans="1:14" s="1" customFormat="1" ht="75" customHeight="1" x14ac:dyDescent="0.25">
      <c r="A80" s="27"/>
      <c r="B80" s="67"/>
      <c r="C80" s="87"/>
      <c r="D80" s="67"/>
      <c r="E80" s="65" t="s">
        <v>3</v>
      </c>
      <c r="F80" s="2">
        <f t="shared" ref="F80" si="18">SUM(G80:J80)</f>
        <v>720</v>
      </c>
      <c r="G80" s="26"/>
      <c r="H80" s="10"/>
      <c r="I80" s="2">
        <f>I77+I78+I79</f>
        <v>720</v>
      </c>
      <c r="J80" s="26"/>
      <c r="K80" s="65"/>
      <c r="L80" s="85"/>
    </row>
    <row r="81" spans="2:12" x14ac:dyDescent="0.25">
      <c r="B81" s="73"/>
      <c r="C81" s="79" t="s">
        <v>12</v>
      </c>
      <c r="D81" s="73"/>
      <c r="E81" s="66">
        <v>2022</v>
      </c>
      <c r="F81" s="2">
        <f>SUM(G81:J81)</f>
        <v>102980</v>
      </c>
      <c r="G81" s="26"/>
      <c r="H81" s="2"/>
      <c r="I81" s="2">
        <f>I13+I34+I77+I42+I63+I38</f>
        <v>102980</v>
      </c>
      <c r="J81" s="34"/>
      <c r="K81" s="79"/>
      <c r="L81" s="79"/>
    </row>
    <row r="82" spans="2:12" x14ac:dyDescent="0.25">
      <c r="B82" s="73"/>
      <c r="C82" s="79"/>
      <c r="D82" s="73"/>
      <c r="E82" s="66">
        <v>2023</v>
      </c>
      <c r="F82" s="2">
        <f t="shared" ref="F82:F84" si="19">SUM(G82:J82)</f>
        <v>102951.8</v>
      </c>
      <c r="G82" s="26"/>
      <c r="H82" s="2"/>
      <c r="I82" s="2">
        <f>I14+I35+I78+I43+I64+I39</f>
        <v>102951.8</v>
      </c>
      <c r="J82" s="34"/>
      <c r="K82" s="79"/>
      <c r="L82" s="79"/>
    </row>
    <row r="83" spans="2:12" x14ac:dyDescent="0.25">
      <c r="B83" s="73"/>
      <c r="C83" s="79"/>
      <c r="D83" s="73"/>
      <c r="E83" s="66">
        <v>2024</v>
      </c>
      <c r="F83" s="2">
        <f t="shared" si="19"/>
        <v>102943.5</v>
      </c>
      <c r="G83" s="26"/>
      <c r="H83" s="2"/>
      <c r="I83" s="2">
        <f>I15+I36+I79+I44+I65+I40</f>
        <v>102943.5</v>
      </c>
      <c r="J83" s="34"/>
      <c r="K83" s="79"/>
      <c r="L83" s="79"/>
    </row>
    <row r="84" spans="2:12" x14ac:dyDescent="0.25">
      <c r="B84" s="73"/>
      <c r="C84" s="79"/>
      <c r="D84" s="73"/>
      <c r="E84" s="33" t="s">
        <v>3</v>
      </c>
      <c r="F84" s="2">
        <f t="shared" si="19"/>
        <v>308875.3</v>
      </c>
      <c r="G84" s="26"/>
      <c r="H84" s="2"/>
      <c r="I84" s="2">
        <f>I81+I82+I83</f>
        <v>308875.3</v>
      </c>
      <c r="J84" s="34"/>
      <c r="K84" s="79"/>
      <c r="L84" s="79"/>
    </row>
    <row r="87" spans="2:12" ht="18.75" x14ac:dyDescent="0.3">
      <c r="B87" s="15" t="s">
        <v>93</v>
      </c>
    </row>
    <row r="88" spans="2:12" ht="18.75" x14ac:dyDescent="0.3">
      <c r="B88" s="15" t="s">
        <v>94</v>
      </c>
    </row>
    <row r="89" spans="2:12" ht="18.75" x14ac:dyDescent="0.3">
      <c r="B89" s="15" t="s">
        <v>95</v>
      </c>
    </row>
  </sheetData>
  <mergeCells count="84">
    <mergeCell ref="L26:L29"/>
    <mergeCell ref="L30:L33"/>
    <mergeCell ref="C34:C37"/>
    <mergeCell ref="L47:L50"/>
    <mergeCell ref="L51:L54"/>
    <mergeCell ref="D51:D54"/>
    <mergeCell ref="C26:C29"/>
    <mergeCell ref="C51:C54"/>
    <mergeCell ref="L34:L37"/>
    <mergeCell ref="L55:L58"/>
    <mergeCell ref="L59:L62"/>
    <mergeCell ref="B77:B79"/>
    <mergeCell ref="D77:D79"/>
    <mergeCell ref="L68:L71"/>
    <mergeCell ref="L72:L75"/>
    <mergeCell ref="C77:C80"/>
    <mergeCell ref="L77:L80"/>
    <mergeCell ref="C76:L76"/>
    <mergeCell ref="L63:L67"/>
    <mergeCell ref="C68:C71"/>
    <mergeCell ref="B68:B71"/>
    <mergeCell ref="D68:D71"/>
    <mergeCell ref="D72:D75"/>
    <mergeCell ref="B51:B54"/>
    <mergeCell ref="B63:B67"/>
    <mergeCell ref="B59:B62"/>
    <mergeCell ref="C59:C62"/>
    <mergeCell ref="D59:D62"/>
    <mergeCell ref="D63:D66"/>
    <mergeCell ref="D55:D58"/>
    <mergeCell ref="B72:B75"/>
    <mergeCell ref="C72:C75"/>
    <mergeCell ref="C63:C66"/>
    <mergeCell ref="B55:B58"/>
    <mergeCell ref="C55:C58"/>
    <mergeCell ref="L22:L25"/>
    <mergeCell ref="E6:E8"/>
    <mergeCell ref="C13:C16"/>
    <mergeCell ref="D13:D16"/>
    <mergeCell ref="K6:K8"/>
    <mergeCell ref="L6:L8"/>
    <mergeCell ref="B34:B37"/>
    <mergeCell ref="D34:D37"/>
    <mergeCell ref="B42:B46"/>
    <mergeCell ref="C47:C50"/>
    <mergeCell ref="D47:D50"/>
    <mergeCell ref="B47:B50"/>
    <mergeCell ref="D18:D21"/>
    <mergeCell ref="D26:D29"/>
    <mergeCell ref="B18:B21"/>
    <mergeCell ref="B6:B8"/>
    <mergeCell ref="C10:L10"/>
    <mergeCell ref="C11:L11"/>
    <mergeCell ref="G7:J7"/>
    <mergeCell ref="F6:J6"/>
    <mergeCell ref="F7:F8"/>
    <mergeCell ref="B22:B25"/>
    <mergeCell ref="D22:D25"/>
    <mergeCell ref="D6:D8"/>
    <mergeCell ref="C6:C8"/>
    <mergeCell ref="B13:B17"/>
    <mergeCell ref="C12:L12"/>
    <mergeCell ref="C18:C21"/>
    <mergeCell ref="B3:L3"/>
    <mergeCell ref="L13:L17"/>
    <mergeCell ref="D38:D41"/>
    <mergeCell ref="L42:L46"/>
    <mergeCell ref="L38:L41"/>
    <mergeCell ref="C38:C41"/>
    <mergeCell ref="C30:C33"/>
    <mergeCell ref="D30:D33"/>
    <mergeCell ref="L18:L21"/>
    <mergeCell ref="B38:B41"/>
    <mergeCell ref="C42:C45"/>
    <mergeCell ref="D42:D45"/>
    <mergeCell ref="B4:L4"/>
    <mergeCell ref="B30:B33"/>
    <mergeCell ref="C22:C25"/>
    <mergeCell ref="B26:B29"/>
    <mergeCell ref="L81:L84"/>
    <mergeCell ref="B81:B84"/>
    <mergeCell ref="C81:C84"/>
    <mergeCell ref="D81:D84"/>
    <mergeCell ref="K81:K84"/>
  </mergeCells>
  <pageMargins left="0.82677165354330717" right="0.82677165354330717" top="1.1417322834645669" bottom="0.35433070866141736" header="0.31496062992125984" footer="0.31496062992125984"/>
  <pageSetup paperSize="9" scale="55" fitToHeight="0" orientation="landscape" r:id="rId1"/>
  <headerFooter differentFirst="1">
    <oddHeader>&amp;C&amp;P</oddHeader>
  </headerFooter>
  <rowBreaks count="4" manualBreakCount="4">
    <brk id="25" max="11" man="1"/>
    <brk id="41" max="11" man="1"/>
    <brk id="62" max="11" man="1"/>
    <brk id="7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1"/>
  <sheetViews>
    <sheetView view="pageBreakPreview" topLeftCell="A52" zoomScale="85" zoomScaleNormal="85" zoomScaleSheetLayoutView="85" zoomScalePageLayoutView="84" workbookViewId="0">
      <selection activeCell="O46" sqref="O46"/>
    </sheetView>
  </sheetViews>
  <sheetFormatPr defaultRowHeight="15.75" x14ac:dyDescent="0.25"/>
  <cols>
    <col min="1" max="1" width="9.140625" style="20"/>
    <col min="2" max="2" width="11.85546875" style="4" bestFit="1" customWidth="1"/>
    <col min="3" max="3" width="34.7109375" style="16" bestFit="1" customWidth="1"/>
    <col min="4" max="5" width="9.140625" style="4"/>
    <col min="6" max="10" width="13.7109375" style="4" customWidth="1"/>
    <col min="11" max="11" width="32" style="5" customWidth="1"/>
    <col min="12" max="12" width="31.42578125" style="5" customWidth="1"/>
    <col min="13" max="13" width="10.7109375" style="20" customWidth="1"/>
    <col min="14" max="14" width="9.7109375" style="20" bestFit="1" customWidth="1"/>
    <col min="15" max="16" width="9.140625" style="20"/>
  </cols>
  <sheetData>
    <row r="2" spans="2:16" ht="80.25" customHeight="1" x14ac:dyDescent="0.3">
      <c r="B2" s="3"/>
      <c r="C2" s="13"/>
      <c r="D2" s="3"/>
      <c r="E2" s="3"/>
      <c r="F2" s="3"/>
      <c r="G2" s="3"/>
      <c r="H2" s="3"/>
      <c r="I2" s="3"/>
      <c r="J2" s="3"/>
      <c r="L2" s="6" t="s">
        <v>68</v>
      </c>
      <c r="M2" s="35"/>
    </row>
    <row r="3" spans="2:16" ht="15.75" customHeight="1" x14ac:dyDescent="0.3">
      <c r="B3" s="80" t="s">
        <v>13</v>
      </c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2:16" ht="18.75" x14ac:dyDescent="0.3">
      <c r="B4" s="80" t="s">
        <v>69</v>
      </c>
      <c r="C4" s="80"/>
      <c r="D4" s="80"/>
      <c r="E4" s="80"/>
      <c r="F4" s="80"/>
      <c r="G4" s="80"/>
      <c r="H4" s="80"/>
      <c r="I4" s="80"/>
      <c r="J4" s="80"/>
      <c r="K4" s="80"/>
      <c r="L4" s="80"/>
    </row>
    <row r="6" spans="2:16" x14ac:dyDescent="0.25">
      <c r="B6" s="78" t="s">
        <v>52</v>
      </c>
      <c r="C6" s="78" t="s">
        <v>0</v>
      </c>
      <c r="D6" s="78" t="s">
        <v>17</v>
      </c>
      <c r="E6" s="78" t="s">
        <v>1</v>
      </c>
      <c r="F6" s="78" t="s">
        <v>2</v>
      </c>
      <c r="G6" s="78"/>
      <c r="H6" s="78"/>
      <c r="I6" s="78"/>
      <c r="J6" s="78"/>
      <c r="K6" s="78" t="s">
        <v>53</v>
      </c>
      <c r="L6" s="78" t="s">
        <v>9</v>
      </c>
    </row>
    <row r="7" spans="2:16" x14ac:dyDescent="0.25">
      <c r="B7" s="78"/>
      <c r="C7" s="98"/>
      <c r="D7" s="78"/>
      <c r="E7" s="78"/>
      <c r="F7" s="78" t="s">
        <v>3</v>
      </c>
      <c r="G7" s="78" t="s">
        <v>8</v>
      </c>
      <c r="H7" s="78"/>
      <c r="I7" s="78"/>
      <c r="J7" s="78"/>
      <c r="K7" s="98"/>
      <c r="L7" s="98"/>
    </row>
    <row r="8" spans="2:16" ht="47.25" x14ac:dyDescent="0.25">
      <c r="B8" s="78"/>
      <c r="C8" s="98"/>
      <c r="D8" s="78"/>
      <c r="E8" s="78"/>
      <c r="F8" s="78"/>
      <c r="G8" s="59" t="s">
        <v>4</v>
      </c>
      <c r="H8" s="59" t="s">
        <v>5</v>
      </c>
      <c r="I8" s="59" t="s">
        <v>6</v>
      </c>
      <c r="J8" s="59" t="s">
        <v>7</v>
      </c>
      <c r="K8" s="98"/>
      <c r="L8" s="98"/>
    </row>
    <row r="9" spans="2:16" x14ac:dyDescent="0.25"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</row>
    <row r="10" spans="2:16" x14ac:dyDescent="0.25">
      <c r="B10" s="56">
        <v>1</v>
      </c>
      <c r="C10" s="79" t="s">
        <v>70</v>
      </c>
      <c r="D10" s="79"/>
      <c r="E10" s="79"/>
      <c r="F10" s="79"/>
      <c r="G10" s="79"/>
      <c r="H10" s="79"/>
      <c r="I10" s="79"/>
      <c r="J10" s="79"/>
      <c r="K10" s="79"/>
      <c r="L10" s="79"/>
    </row>
    <row r="11" spans="2:16" x14ac:dyDescent="0.25">
      <c r="B11" s="14" t="s">
        <v>10</v>
      </c>
      <c r="C11" s="79" t="s">
        <v>71</v>
      </c>
      <c r="D11" s="79"/>
      <c r="E11" s="79"/>
      <c r="F11" s="79"/>
      <c r="G11" s="79"/>
      <c r="H11" s="79"/>
      <c r="I11" s="79"/>
      <c r="J11" s="79"/>
      <c r="K11" s="79"/>
      <c r="L11" s="79"/>
    </row>
    <row r="12" spans="2:16" ht="47.25" customHeight="1" x14ac:dyDescent="0.25">
      <c r="B12" s="93" t="s">
        <v>11</v>
      </c>
      <c r="C12" s="79" t="s">
        <v>72</v>
      </c>
      <c r="D12" s="73"/>
      <c r="E12" s="69">
        <v>2022</v>
      </c>
      <c r="F12" s="2">
        <f t="shared" ref="F12:F14" si="0">SUM(H12)</f>
        <v>43064.4</v>
      </c>
      <c r="G12" s="26"/>
      <c r="H12" s="2">
        <v>43064.4</v>
      </c>
      <c r="I12" s="26"/>
      <c r="J12" s="26"/>
      <c r="K12" s="70">
        <v>51</v>
      </c>
      <c r="L12" s="83" t="s">
        <v>102</v>
      </c>
      <c r="M12" s="41">
        <f>H12+H16+H20</f>
        <v>44572.1</v>
      </c>
      <c r="N12" s="20">
        <f>K12+K16+K20</f>
        <v>54</v>
      </c>
      <c r="P12" s="41"/>
    </row>
    <row r="13" spans="2:16" ht="51" customHeight="1" x14ac:dyDescent="0.25">
      <c r="B13" s="93"/>
      <c r="C13" s="79"/>
      <c r="D13" s="73"/>
      <c r="E13" s="69">
        <v>2023</v>
      </c>
      <c r="F13" s="2">
        <f t="shared" si="0"/>
        <v>43064.4</v>
      </c>
      <c r="G13" s="26"/>
      <c r="H13" s="2">
        <v>43064.4</v>
      </c>
      <c r="I13" s="26"/>
      <c r="J13" s="26"/>
      <c r="K13" s="70">
        <v>51</v>
      </c>
      <c r="L13" s="86"/>
      <c r="M13" s="41">
        <f>H13+H17+H21</f>
        <v>44572.1</v>
      </c>
      <c r="N13" s="20">
        <f>K13+K17+K21</f>
        <v>54</v>
      </c>
      <c r="P13" s="41"/>
    </row>
    <row r="14" spans="2:16" ht="56.25" customHeight="1" x14ac:dyDescent="0.25">
      <c r="B14" s="93"/>
      <c r="C14" s="79"/>
      <c r="D14" s="73"/>
      <c r="E14" s="69">
        <v>2024</v>
      </c>
      <c r="F14" s="2">
        <f t="shared" si="0"/>
        <v>43064.4</v>
      </c>
      <c r="G14" s="26"/>
      <c r="H14" s="2">
        <v>43064.4</v>
      </c>
      <c r="I14" s="26"/>
      <c r="J14" s="26"/>
      <c r="K14" s="70">
        <v>51</v>
      </c>
      <c r="L14" s="86"/>
      <c r="M14" s="41">
        <f>H14+H18+H22</f>
        <v>44572.1</v>
      </c>
      <c r="N14" s="20">
        <f>K14+K18+K22</f>
        <v>54</v>
      </c>
      <c r="P14" s="41"/>
    </row>
    <row r="15" spans="2:16" ht="50.25" customHeight="1" x14ac:dyDescent="0.25">
      <c r="B15" s="93"/>
      <c r="C15" s="79"/>
      <c r="D15" s="73"/>
      <c r="E15" s="56" t="s">
        <v>3</v>
      </c>
      <c r="F15" s="2">
        <f t="shared" ref="F15:F27" si="1">SUM(H15)</f>
        <v>129193.20000000001</v>
      </c>
      <c r="G15" s="26"/>
      <c r="H15" s="2">
        <f>H12+H13+H14</f>
        <v>129193.20000000001</v>
      </c>
      <c r="I15" s="26"/>
      <c r="J15" s="26"/>
      <c r="K15" s="58"/>
      <c r="L15" s="87"/>
      <c r="M15" s="41">
        <f>H15+H19+H23</f>
        <v>133716.30000000002</v>
      </c>
      <c r="P15" s="41"/>
    </row>
    <row r="16" spans="2:16" ht="32.25" customHeight="1" x14ac:dyDescent="0.25">
      <c r="B16" s="89" t="s">
        <v>26</v>
      </c>
      <c r="C16" s="79" t="s">
        <v>73</v>
      </c>
      <c r="D16" s="73"/>
      <c r="E16" s="69">
        <v>2022</v>
      </c>
      <c r="F16" s="2">
        <f t="shared" ref="F16:F18" si="2">SUM(H16)</f>
        <v>636.70000000000005</v>
      </c>
      <c r="G16" s="26"/>
      <c r="H16" s="2">
        <v>636.70000000000005</v>
      </c>
      <c r="I16" s="26"/>
      <c r="J16" s="26"/>
      <c r="K16" s="70">
        <v>1</v>
      </c>
      <c r="L16" s="83" t="s">
        <v>102</v>
      </c>
    </row>
    <row r="17" spans="2:19" ht="38.25" customHeight="1" x14ac:dyDescent="0.25">
      <c r="B17" s="89"/>
      <c r="C17" s="79"/>
      <c r="D17" s="73"/>
      <c r="E17" s="69">
        <v>2023</v>
      </c>
      <c r="F17" s="2">
        <f t="shared" si="2"/>
        <v>636.70000000000005</v>
      </c>
      <c r="G17" s="26"/>
      <c r="H17" s="2">
        <v>636.70000000000005</v>
      </c>
      <c r="I17" s="26"/>
      <c r="J17" s="26"/>
      <c r="K17" s="70">
        <v>1</v>
      </c>
      <c r="L17" s="86"/>
    </row>
    <row r="18" spans="2:19" ht="57.75" customHeight="1" x14ac:dyDescent="0.25">
      <c r="B18" s="89"/>
      <c r="C18" s="79"/>
      <c r="D18" s="73"/>
      <c r="E18" s="69">
        <v>2024</v>
      </c>
      <c r="F18" s="2">
        <f t="shared" si="2"/>
        <v>636.70000000000005</v>
      </c>
      <c r="G18" s="26"/>
      <c r="H18" s="2">
        <v>636.70000000000005</v>
      </c>
      <c r="I18" s="26"/>
      <c r="J18" s="26"/>
      <c r="K18" s="70">
        <v>1</v>
      </c>
      <c r="L18" s="86"/>
    </row>
    <row r="19" spans="2:19" ht="69" customHeight="1" x14ac:dyDescent="0.25">
      <c r="B19" s="89"/>
      <c r="C19" s="79"/>
      <c r="D19" s="73"/>
      <c r="E19" s="56" t="s">
        <v>3</v>
      </c>
      <c r="F19" s="2">
        <f t="shared" si="1"/>
        <v>1910.1000000000001</v>
      </c>
      <c r="G19" s="26"/>
      <c r="H19" s="2">
        <f>H16+H17+H18</f>
        <v>1910.1000000000001</v>
      </c>
      <c r="I19" s="26"/>
      <c r="J19" s="26"/>
      <c r="K19" s="56"/>
      <c r="L19" s="87"/>
    </row>
    <row r="20" spans="2:19" ht="79.5" customHeight="1" x14ac:dyDescent="0.25">
      <c r="B20" s="89" t="s">
        <v>74</v>
      </c>
      <c r="C20" s="79" t="s">
        <v>75</v>
      </c>
      <c r="D20" s="73"/>
      <c r="E20" s="69">
        <v>2022</v>
      </c>
      <c r="F20" s="2">
        <f t="shared" ref="F20:F22" si="3">SUM(H20)</f>
        <v>871</v>
      </c>
      <c r="G20" s="26"/>
      <c r="H20" s="2">
        <v>871</v>
      </c>
      <c r="I20" s="26"/>
      <c r="J20" s="26"/>
      <c r="K20" s="70">
        <v>2</v>
      </c>
      <c r="L20" s="83" t="s">
        <v>102</v>
      </c>
    </row>
    <row r="21" spans="2:19" ht="40.5" customHeight="1" x14ac:dyDescent="0.25">
      <c r="B21" s="82"/>
      <c r="C21" s="79"/>
      <c r="D21" s="73"/>
      <c r="E21" s="69">
        <v>2023</v>
      </c>
      <c r="F21" s="2">
        <f t="shared" si="3"/>
        <v>871</v>
      </c>
      <c r="G21" s="26"/>
      <c r="H21" s="2">
        <v>871</v>
      </c>
      <c r="I21" s="26"/>
      <c r="J21" s="26"/>
      <c r="K21" s="70">
        <v>2</v>
      </c>
      <c r="L21" s="117"/>
    </row>
    <row r="22" spans="2:19" ht="48.75" customHeight="1" x14ac:dyDescent="0.25">
      <c r="B22" s="82"/>
      <c r="C22" s="79"/>
      <c r="D22" s="73"/>
      <c r="E22" s="69">
        <v>2024</v>
      </c>
      <c r="F22" s="2">
        <f t="shared" si="3"/>
        <v>871</v>
      </c>
      <c r="G22" s="26"/>
      <c r="H22" s="2">
        <v>871</v>
      </c>
      <c r="I22" s="26"/>
      <c r="J22" s="26"/>
      <c r="K22" s="70">
        <v>2</v>
      </c>
      <c r="L22" s="117"/>
    </row>
    <row r="23" spans="2:19" ht="187.5" customHeight="1" x14ac:dyDescent="0.25">
      <c r="B23" s="82"/>
      <c r="C23" s="99"/>
      <c r="D23" s="90"/>
      <c r="E23" s="56" t="s">
        <v>3</v>
      </c>
      <c r="F23" s="2">
        <f t="shared" si="1"/>
        <v>2613</v>
      </c>
      <c r="G23" s="26"/>
      <c r="H23" s="2">
        <f>H20+H21+H22</f>
        <v>2613</v>
      </c>
      <c r="I23" s="26"/>
      <c r="J23" s="26"/>
      <c r="K23" s="56"/>
      <c r="L23" s="87"/>
    </row>
    <row r="24" spans="2:19" ht="48" customHeight="1" x14ac:dyDescent="0.25">
      <c r="B24" s="89"/>
      <c r="C24" s="79" t="s">
        <v>76</v>
      </c>
      <c r="D24" s="73"/>
      <c r="E24" s="56">
        <v>2016</v>
      </c>
      <c r="F24" s="2">
        <f t="shared" si="1"/>
        <v>44572.1</v>
      </c>
      <c r="G24" s="26"/>
      <c r="H24" s="2">
        <f>H12+H16+H20</f>
        <v>44572.1</v>
      </c>
      <c r="I24" s="26"/>
      <c r="J24" s="26"/>
      <c r="K24" s="56">
        <f>K12+K16+K20</f>
        <v>54</v>
      </c>
      <c r="L24" s="83" t="s">
        <v>102</v>
      </c>
      <c r="O24" s="41" t="e">
        <f>H24+H25+H26+#REF!+#REF!+#REF!+#REF!+#REF!+#REF!</f>
        <v>#REF!</v>
      </c>
    </row>
    <row r="25" spans="2:19" ht="52.5" customHeight="1" x14ac:dyDescent="0.25">
      <c r="B25" s="89"/>
      <c r="C25" s="79"/>
      <c r="D25" s="73"/>
      <c r="E25" s="56">
        <v>2017</v>
      </c>
      <c r="F25" s="2">
        <f t="shared" si="1"/>
        <v>44572.1</v>
      </c>
      <c r="G25" s="26"/>
      <c r="H25" s="2">
        <f>H13+H17+H21</f>
        <v>44572.1</v>
      </c>
      <c r="I25" s="26"/>
      <c r="J25" s="26"/>
      <c r="K25" s="56">
        <f>K13+K17+K21</f>
        <v>54</v>
      </c>
      <c r="L25" s="86"/>
    </row>
    <row r="26" spans="2:19" ht="51.75" customHeight="1" x14ac:dyDescent="0.25">
      <c r="B26" s="89"/>
      <c r="C26" s="79"/>
      <c r="D26" s="73"/>
      <c r="E26" s="56">
        <v>2018</v>
      </c>
      <c r="F26" s="2">
        <f t="shared" si="1"/>
        <v>44572.1</v>
      </c>
      <c r="G26" s="26"/>
      <c r="H26" s="2">
        <f>H14+H18+H22</f>
        <v>44572.1</v>
      </c>
      <c r="I26" s="26"/>
      <c r="J26" s="26"/>
      <c r="K26" s="56">
        <f>K14+K18+K22</f>
        <v>54</v>
      </c>
      <c r="L26" s="86"/>
    </row>
    <row r="27" spans="2:19" ht="56.25" customHeight="1" x14ac:dyDescent="0.25">
      <c r="B27" s="89"/>
      <c r="C27" s="79"/>
      <c r="D27" s="73"/>
      <c r="E27" s="56" t="s">
        <v>3</v>
      </c>
      <c r="F27" s="2">
        <f t="shared" si="1"/>
        <v>133716.30000000002</v>
      </c>
      <c r="G27" s="26"/>
      <c r="H27" s="2">
        <f>H15+H19+H23</f>
        <v>133716.30000000002</v>
      </c>
      <c r="I27" s="26"/>
      <c r="J27" s="26"/>
      <c r="K27" s="56"/>
      <c r="L27" s="87"/>
    </row>
    <row r="28" spans="2:19" x14ac:dyDescent="0.25">
      <c r="B28" s="14" t="s">
        <v>54</v>
      </c>
      <c r="C28" s="97" t="s">
        <v>77</v>
      </c>
      <c r="D28" s="97"/>
      <c r="E28" s="97"/>
      <c r="F28" s="97"/>
      <c r="G28" s="97"/>
      <c r="H28" s="97"/>
      <c r="I28" s="97"/>
      <c r="J28" s="97"/>
      <c r="K28" s="97"/>
      <c r="L28" s="97"/>
    </row>
    <row r="29" spans="2:19" ht="44.25" customHeight="1" x14ac:dyDescent="0.25">
      <c r="B29" s="89" t="s">
        <v>55</v>
      </c>
      <c r="C29" s="79" t="s">
        <v>103</v>
      </c>
      <c r="D29" s="73"/>
      <c r="E29" s="69">
        <v>2022</v>
      </c>
      <c r="F29" s="2">
        <f t="shared" ref="F29:F31" si="4">SUM(H29)</f>
        <v>255.7</v>
      </c>
      <c r="G29" s="25"/>
      <c r="H29" s="64">
        <v>255.7</v>
      </c>
      <c r="I29" s="26"/>
      <c r="J29" s="26"/>
      <c r="K29" s="70">
        <v>2</v>
      </c>
      <c r="L29" s="83" t="s">
        <v>102</v>
      </c>
      <c r="M29" s="41" t="e">
        <f>H29+H33+H37+H41+#REF!</f>
        <v>#REF!</v>
      </c>
      <c r="N29" s="20" t="e">
        <f>K29+K33+K37+K41+#REF!</f>
        <v>#REF!</v>
      </c>
      <c r="P29" s="41"/>
      <c r="S29" s="19"/>
    </row>
    <row r="30" spans="2:19" ht="48.75" customHeight="1" x14ac:dyDescent="0.25">
      <c r="B30" s="89"/>
      <c r="C30" s="79"/>
      <c r="D30" s="73"/>
      <c r="E30" s="69">
        <v>2023</v>
      </c>
      <c r="F30" s="2">
        <f t="shared" si="4"/>
        <v>265.89999999999998</v>
      </c>
      <c r="G30" s="25"/>
      <c r="H30" s="64">
        <v>265.89999999999998</v>
      </c>
      <c r="I30" s="26"/>
      <c r="J30" s="26"/>
      <c r="K30" s="70">
        <v>2</v>
      </c>
      <c r="L30" s="86"/>
      <c r="M30" s="41" t="e">
        <f>H30+H34+H38+H42+#REF!</f>
        <v>#REF!</v>
      </c>
      <c r="N30" s="20" t="e">
        <f>K30+K34+K38+K42+#REF!</f>
        <v>#REF!</v>
      </c>
      <c r="O30" s="20">
        <v>608.5</v>
      </c>
      <c r="P30" s="41"/>
    </row>
    <row r="31" spans="2:19" ht="66" customHeight="1" x14ac:dyDescent="0.25">
      <c r="B31" s="89"/>
      <c r="C31" s="79"/>
      <c r="D31" s="73"/>
      <c r="E31" s="69">
        <v>2024</v>
      </c>
      <c r="F31" s="2">
        <f t="shared" si="4"/>
        <v>265.89999999999998</v>
      </c>
      <c r="G31" s="25"/>
      <c r="H31" s="64">
        <v>265.89999999999998</v>
      </c>
      <c r="I31" s="26"/>
      <c r="J31" s="26"/>
      <c r="K31" s="70">
        <v>2</v>
      </c>
      <c r="L31" s="86"/>
      <c r="M31" s="42" t="e">
        <f>H31+H35+H39+H43+#REF!</f>
        <v>#REF!</v>
      </c>
      <c r="N31" s="43" t="e">
        <f>K31+K35+K39+K43+#REF!</f>
        <v>#REF!</v>
      </c>
      <c r="P31" s="41"/>
    </row>
    <row r="32" spans="2:19" ht="52.5" customHeight="1" x14ac:dyDescent="0.25">
      <c r="B32" s="89"/>
      <c r="C32" s="79"/>
      <c r="D32" s="73"/>
      <c r="E32" s="56" t="s">
        <v>3</v>
      </c>
      <c r="F32" s="2">
        <f t="shared" ref="F32:F40" si="5">SUM(H32)</f>
        <v>787.49999999999989</v>
      </c>
      <c r="G32" s="25"/>
      <c r="H32" s="2">
        <f>H29+H30+H31</f>
        <v>787.49999999999989</v>
      </c>
      <c r="I32" s="26"/>
      <c r="J32" s="26"/>
      <c r="K32" s="56"/>
      <c r="L32" s="87"/>
      <c r="M32" s="42" t="e">
        <f>H32+H36+H40+H44+#REF!</f>
        <v>#REF!</v>
      </c>
      <c r="P32" s="41"/>
    </row>
    <row r="33" spans="2:22" ht="50.25" customHeight="1" x14ac:dyDescent="0.25">
      <c r="B33" s="89" t="s">
        <v>56</v>
      </c>
      <c r="C33" s="79" t="s">
        <v>78</v>
      </c>
      <c r="D33" s="73"/>
      <c r="E33" s="69">
        <v>2022</v>
      </c>
      <c r="F33" s="2">
        <f t="shared" ref="F33:F35" si="6">SUM(H33)</f>
        <v>330.1</v>
      </c>
      <c r="G33" s="26"/>
      <c r="H33" s="62">
        <v>330.1</v>
      </c>
      <c r="I33" s="26"/>
      <c r="J33" s="26"/>
      <c r="K33" s="70">
        <v>2</v>
      </c>
      <c r="L33" s="83" t="s">
        <v>102</v>
      </c>
      <c r="P33" s="41"/>
      <c r="S33" s="19"/>
      <c r="V33" s="19"/>
    </row>
    <row r="34" spans="2:22" ht="48" customHeight="1" x14ac:dyDescent="0.25">
      <c r="B34" s="89"/>
      <c r="C34" s="79"/>
      <c r="D34" s="73"/>
      <c r="E34" s="69">
        <v>2023</v>
      </c>
      <c r="F34" s="2">
        <f t="shared" si="6"/>
        <v>330.1</v>
      </c>
      <c r="G34" s="26"/>
      <c r="H34" s="62">
        <v>330.1</v>
      </c>
      <c r="I34" s="26"/>
      <c r="J34" s="26"/>
      <c r="K34" s="70">
        <v>2</v>
      </c>
      <c r="L34" s="86"/>
      <c r="O34" s="20">
        <v>653.79999999999995</v>
      </c>
    </row>
    <row r="35" spans="2:22" ht="56.25" customHeight="1" x14ac:dyDescent="0.25">
      <c r="B35" s="82"/>
      <c r="C35" s="99"/>
      <c r="D35" s="100"/>
      <c r="E35" s="69">
        <v>2024</v>
      </c>
      <c r="F35" s="2">
        <f t="shared" si="6"/>
        <v>330.1</v>
      </c>
      <c r="G35" s="26"/>
      <c r="H35" s="62">
        <v>330.1</v>
      </c>
      <c r="I35" s="26"/>
      <c r="J35" s="26"/>
      <c r="K35" s="70">
        <v>2</v>
      </c>
      <c r="L35" s="86"/>
    </row>
    <row r="36" spans="2:22" ht="54" customHeight="1" x14ac:dyDescent="0.25">
      <c r="B36" s="82"/>
      <c r="C36" s="99"/>
      <c r="D36" s="100"/>
      <c r="E36" s="56" t="s">
        <v>3</v>
      </c>
      <c r="F36" s="2">
        <f t="shared" si="5"/>
        <v>990.30000000000007</v>
      </c>
      <c r="G36" s="26"/>
      <c r="H36" s="2">
        <f>H33+H34+H35</f>
        <v>990.30000000000007</v>
      </c>
      <c r="I36" s="26"/>
      <c r="J36" s="26"/>
      <c r="K36" s="56"/>
      <c r="L36" s="87"/>
    </row>
    <row r="37" spans="2:22" ht="53.25" customHeight="1" x14ac:dyDescent="0.25">
      <c r="B37" s="89" t="s">
        <v>79</v>
      </c>
      <c r="C37" s="79" t="s">
        <v>80</v>
      </c>
      <c r="D37" s="73"/>
      <c r="E37" s="69">
        <v>2022</v>
      </c>
      <c r="F37" s="2">
        <f t="shared" ref="F37:F39" si="7">SUM(H37)</f>
        <v>92565</v>
      </c>
      <c r="G37" s="26"/>
      <c r="H37" s="63">
        <v>92565</v>
      </c>
      <c r="I37" s="26"/>
      <c r="J37" s="26"/>
      <c r="K37" s="70">
        <v>640</v>
      </c>
      <c r="L37" s="83" t="s">
        <v>102</v>
      </c>
      <c r="O37" s="41"/>
      <c r="P37" s="41"/>
      <c r="S37" s="19"/>
      <c r="V37" s="19"/>
    </row>
    <row r="38" spans="2:22" ht="46.5" customHeight="1" x14ac:dyDescent="0.25">
      <c r="B38" s="89"/>
      <c r="C38" s="79"/>
      <c r="D38" s="73"/>
      <c r="E38" s="69">
        <v>2023</v>
      </c>
      <c r="F38" s="2">
        <f t="shared" si="7"/>
        <v>96269.4</v>
      </c>
      <c r="G38" s="26"/>
      <c r="H38" s="63">
        <v>96269.4</v>
      </c>
      <c r="I38" s="26"/>
      <c r="J38" s="26"/>
      <c r="K38" s="70">
        <v>640</v>
      </c>
      <c r="L38" s="86"/>
      <c r="M38" s="20">
        <v>668</v>
      </c>
      <c r="N38" s="41">
        <f>M38+H38</f>
        <v>96937.4</v>
      </c>
    </row>
    <row r="39" spans="2:22" ht="46.5" customHeight="1" x14ac:dyDescent="0.25">
      <c r="B39" s="89"/>
      <c r="C39" s="79"/>
      <c r="D39" s="73"/>
      <c r="E39" s="69">
        <v>2024</v>
      </c>
      <c r="F39" s="2">
        <f t="shared" si="7"/>
        <v>96269.4</v>
      </c>
      <c r="G39" s="26"/>
      <c r="H39" s="63">
        <v>96269.4</v>
      </c>
      <c r="I39" s="26"/>
      <c r="J39" s="26"/>
      <c r="K39" s="70">
        <v>640</v>
      </c>
      <c r="L39" s="86"/>
      <c r="N39" s="20">
        <v>527</v>
      </c>
    </row>
    <row r="40" spans="2:22" ht="60" customHeight="1" x14ac:dyDescent="0.25">
      <c r="B40" s="89"/>
      <c r="C40" s="79"/>
      <c r="D40" s="73"/>
      <c r="E40" s="56" t="s">
        <v>3</v>
      </c>
      <c r="F40" s="2">
        <f t="shared" si="5"/>
        <v>285103.8</v>
      </c>
      <c r="G40" s="26"/>
      <c r="H40" s="2">
        <f>H37+H38+H39</f>
        <v>285103.8</v>
      </c>
      <c r="I40" s="26"/>
      <c r="J40" s="26"/>
      <c r="K40" s="56"/>
      <c r="L40" s="87"/>
    </row>
    <row r="41" spans="2:22" ht="42.75" customHeight="1" x14ac:dyDescent="0.25">
      <c r="B41" s="89" t="s">
        <v>81</v>
      </c>
      <c r="C41" s="79" t="s">
        <v>82</v>
      </c>
      <c r="D41" s="73"/>
      <c r="E41" s="69">
        <v>2022</v>
      </c>
      <c r="F41" s="2">
        <f t="shared" ref="F41:F43" si="8">SUM(H41)</f>
        <v>37883.9</v>
      </c>
      <c r="G41" s="26"/>
      <c r="H41" s="61">
        <v>37883.9</v>
      </c>
      <c r="I41" s="26"/>
      <c r="J41" s="26"/>
      <c r="K41" s="70">
        <v>216</v>
      </c>
      <c r="L41" s="83" t="s">
        <v>102</v>
      </c>
      <c r="O41" s="41"/>
      <c r="P41" s="41"/>
      <c r="S41" s="19"/>
      <c r="V41" s="19"/>
    </row>
    <row r="42" spans="2:22" ht="62.25" customHeight="1" x14ac:dyDescent="0.25">
      <c r="B42" s="89"/>
      <c r="C42" s="79"/>
      <c r="D42" s="73"/>
      <c r="E42" s="69">
        <v>2023</v>
      </c>
      <c r="F42" s="2">
        <f t="shared" si="8"/>
        <v>37883.9</v>
      </c>
      <c r="G42" s="26"/>
      <c r="H42" s="61">
        <v>37883.9</v>
      </c>
      <c r="I42" s="26"/>
      <c r="J42" s="26"/>
      <c r="K42" s="70">
        <v>216</v>
      </c>
      <c r="L42" s="86"/>
    </row>
    <row r="43" spans="2:22" ht="68.25" customHeight="1" x14ac:dyDescent="0.25">
      <c r="B43" s="89"/>
      <c r="C43" s="79"/>
      <c r="D43" s="73"/>
      <c r="E43" s="69">
        <v>2024</v>
      </c>
      <c r="F43" s="2">
        <f t="shared" si="8"/>
        <v>37883.9</v>
      </c>
      <c r="G43" s="26"/>
      <c r="H43" s="61">
        <v>37883.9</v>
      </c>
      <c r="I43" s="26"/>
      <c r="J43" s="26"/>
      <c r="K43" s="70">
        <v>216</v>
      </c>
      <c r="L43" s="86"/>
    </row>
    <row r="44" spans="2:22" ht="45.75" customHeight="1" x14ac:dyDescent="0.25">
      <c r="B44" s="89"/>
      <c r="C44" s="79"/>
      <c r="D44" s="73"/>
      <c r="E44" s="56" t="s">
        <v>3</v>
      </c>
      <c r="F44" s="2">
        <f t="shared" ref="F44:F48" si="9">SUM(H44)</f>
        <v>113651.70000000001</v>
      </c>
      <c r="G44" s="26"/>
      <c r="H44" s="2">
        <f>H41+H42+H43</f>
        <v>113651.70000000001</v>
      </c>
      <c r="I44" s="26"/>
      <c r="J44" s="26"/>
      <c r="K44" s="56"/>
      <c r="L44" s="87"/>
    </row>
    <row r="45" spans="2:22" ht="45" customHeight="1" x14ac:dyDescent="0.25">
      <c r="B45" s="101"/>
      <c r="C45" s="103" t="s">
        <v>83</v>
      </c>
      <c r="D45" s="73"/>
      <c r="E45" s="69">
        <v>2022</v>
      </c>
      <c r="F45" s="2">
        <f t="shared" si="9"/>
        <v>131034.7</v>
      </c>
      <c r="G45" s="26"/>
      <c r="H45" s="2">
        <f>H37+H41+H33+H29</f>
        <v>131034.7</v>
      </c>
      <c r="I45" s="26"/>
      <c r="J45" s="26"/>
      <c r="K45" s="56">
        <f>K29+K33+K37+K41</f>
        <v>860</v>
      </c>
      <c r="L45" s="83" t="s">
        <v>102</v>
      </c>
      <c r="N45" s="41" t="e">
        <f>H45+H46+H47+#REF!+#REF!+#REF!+#REF!+#REF!+#REF!</f>
        <v>#REF!</v>
      </c>
      <c r="O45" s="20">
        <f>K29+K33+K37+K41</f>
        <v>860</v>
      </c>
      <c r="P45" s="41"/>
      <c r="V45" s="19"/>
    </row>
    <row r="46" spans="2:22" ht="47.25" customHeight="1" x14ac:dyDescent="0.25">
      <c r="B46" s="104"/>
      <c r="C46" s="106"/>
      <c r="D46" s="73"/>
      <c r="E46" s="69">
        <v>2023</v>
      </c>
      <c r="F46" s="2">
        <f t="shared" si="9"/>
        <v>134749.29999999999</v>
      </c>
      <c r="G46" s="26"/>
      <c r="H46" s="2">
        <f t="shared" ref="H46:H47" si="10">H38+H42+H34+H30</f>
        <v>134749.29999999999</v>
      </c>
      <c r="I46" s="26"/>
      <c r="J46" s="26"/>
      <c r="K46" s="56">
        <f>K30+K34+K38+K42</f>
        <v>860</v>
      </c>
      <c r="L46" s="86"/>
    </row>
    <row r="47" spans="2:22" ht="57.75" customHeight="1" x14ac:dyDescent="0.25">
      <c r="B47" s="104"/>
      <c r="C47" s="106"/>
      <c r="D47" s="73"/>
      <c r="E47" s="69">
        <v>2024</v>
      </c>
      <c r="F47" s="2">
        <f t="shared" si="9"/>
        <v>134749.29999999999</v>
      </c>
      <c r="G47" s="26"/>
      <c r="H47" s="2">
        <f t="shared" si="10"/>
        <v>134749.29999999999</v>
      </c>
      <c r="I47" s="26"/>
      <c r="J47" s="26"/>
      <c r="K47" s="56">
        <f>K31+K35+K39+K43</f>
        <v>860</v>
      </c>
      <c r="L47" s="86"/>
    </row>
    <row r="48" spans="2:22" ht="63.75" customHeight="1" x14ac:dyDescent="0.25">
      <c r="B48" s="105"/>
      <c r="C48" s="105"/>
      <c r="D48" s="73"/>
      <c r="E48" s="56" t="s">
        <v>3</v>
      </c>
      <c r="F48" s="2">
        <f t="shared" si="9"/>
        <v>400533.3</v>
      </c>
      <c r="G48" s="26"/>
      <c r="H48" s="2">
        <f>H32+H36+H40+H44</f>
        <v>400533.3</v>
      </c>
      <c r="I48" s="26"/>
      <c r="J48" s="26"/>
      <c r="K48" s="56"/>
      <c r="L48" s="87"/>
      <c r="V48" s="19"/>
    </row>
    <row r="49" spans="2:22" ht="33.75" customHeight="1" x14ac:dyDescent="0.25">
      <c r="B49" s="44">
        <v>2</v>
      </c>
      <c r="C49" s="118" t="s">
        <v>84</v>
      </c>
      <c r="D49" s="119"/>
      <c r="E49" s="119"/>
      <c r="F49" s="119"/>
      <c r="G49" s="119"/>
      <c r="H49" s="119"/>
      <c r="I49" s="119"/>
      <c r="J49" s="119"/>
      <c r="K49" s="119"/>
      <c r="L49" s="120"/>
      <c r="V49" s="19"/>
    </row>
    <row r="50" spans="2:22" ht="17.25" customHeight="1" x14ac:dyDescent="0.25">
      <c r="B50" s="14" t="s">
        <v>85</v>
      </c>
      <c r="C50" s="97" t="s">
        <v>86</v>
      </c>
      <c r="D50" s="97"/>
      <c r="E50" s="97"/>
      <c r="F50" s="97"/>
      <c r="G50" s="97"/>
      <c r="H50" s="97"/>
      <c r="I50" s="97"/>
      <c r="J50" s="97"/>
      <c r="K50" s="97"/>
      <c r="L50" s="97"/>
      <c r="V50" s="19"/>
    </row>
    <row r="51" spans="2:22" ht="54" customHeight="1" x14ac:dyDescent="0.25">
      <c r="B51" s="107"/>
      <c r="C51" s="116" t="s">
        <v>101</v>
      </c>
      <c r="D51" s="114"/>
      <c r="E51" s="69">
        <v>2022</v>
      </c>
      <c r="F51" s="2">
        <f t="shared" ref="F51:F53" si="11">SUM(I51)</f>
        <v>1985.3</v>
      </c>
      <c r="G51" s="45"/>
      <c r="H51" s="46"/>
      <c r="I51" s="47">
        <v>1985.3</v>
      </c>
      <c r="J51" s="45"/>
      <c r="K51" s="60">
        <v>2</v>
      </c>
      <c r="L51" s="83" t="s">
        <v>102</v>
      </c>
      <c r="V51" s="19"/>
    </row>
    <row r="52" spans="2:22" ht="55.5" customHeight="1" x14ac:dyDescent="0.25">
      <c r="B52" s="107"/>
      <c r="C52" s="81"/>
      <c r="D52" s="114"/>
      <c r="E52" s="69">
        <v>2023</v>
      </c>
      <c r="F52" s="2">
        <f t="shared" si="11"/>
        <v>1985.3</v>
      </c>
      <c r="G52" s="45"/>
      <c r="H52" s="46"/>
      <c r="I52" s="47">
        <v>1985.3</v>
      </c>
      <c r="J52" s="45"/>
      <c r="K52" s="60">
        <v>2</v>
      </c>
      <c r="L52" s="86"/>
      <c r="V52" s="19"/>
    </row>
    <row r="53" spans="2:22" ht="41.25" customHeight="1" x14ac:dyDescent="0.25">
      <c r="B53" s="107"/>
      <c r="C53" s="81"/>
      <c r="D53" s="114"/>
      <c r="E53" s="69">
        <v>2024</v>
      </c>
      <c r="F53" s="2">
        <f t="shared" si="11"/>
        <v>1985.3</v>
      </c>
      <c r="G53" s="45"/>
      <c r="H53" s="46"/>
      <c r="I53" s="47">
        <v>1985.3</v>
      </c>
      <c r="J53" s="45"/>
      <c r="K53" s="60">
        <v>2</v>
      </c>
      <c r="L53" s="86"/>
      <c r="V53" s="19"/>
    </row>
    <row r="54" spans="2:22" ht="59.25" customHeight="1" x14ac:dyDescent="0.25">
      <c r="B54" s="108"/>
      <c r="C54" s="81"/>
      <c r="D54" s="115"/>
      <c r="E54" s="56" t="s">
        <v>3</v>
      </c>
      <c r="F54" s="2">
        <f t="shared" ref="F54:F58" si="12">SUM(I54)</f>
        <v>5955.9</v>
      </c>
      <c r="G54" s="45"/>
      <c r="H54" s="46"/>
      <c r="I54" s="2">
        <f>I51+I52+I53</f>
        <v>5955.9</v>
      </c>
      <c r="J54" s="45"/>
      <c r="K54" s="57"/>
      <c r="L54" s="87"/>
      <c r="V54" s="19"/>
    </row>
    <row r="55" spans="2:22" ht="42.75" customHeight="1" x14ac:dyDescent="0.25">
      <c r="B55" s="109"/>
      <c r="C55" s="103" t="s">
        <v>76</v>
      </c>
      <c r="D55" s="73"/>
      <c r="E55" s="69">
        <v>2021</v>
      </c>
      <c r="F55" s="2">
        <f t="shared" ref="F55:F57" si="13">SUM(I55)</f>
        <v>1985.3</v>
      </c>
      <c r="G55" s="45"/>
      <c r="H55" s="46"/>
      <c r="I55" s="47">
        <f>I51</f>
        <v>1985.3</v>
      </c>
      <c r="J55" s="45"/>
      <c r="K55" s="60">
        <v>2</v>
      </c>
      <c r="L55" s="83" t="s">
        <v>102</v>
      </c>
      <c r="V55" s="19"/>
    </row>
    <row r="56" spans="2:22" ht="45.75" customHeight="1" x14ac:dyDescent="0.25">
      <c r="B56" s="102"/>
      <c r="C56" s="106"/>
      <c r="D56" s="73"/>
      <c r="E56" s="69">
        <v>2022</v>
      </c>
      <c r="F56" s="2">
        <f t="shared" si="13"/>
        <v>1985.3</v>
      </c>
      <c r="G56" s="45"/>
      <c r="H56" s="46"/>
      <c r="I56" s="47">
        <f>I52</f>
        <v>1985.3</v>
      </c>
      <c r="J56" s="45"/>
      <c r="K56" s="60">
        <v>2</v>
      </c>
      <c r="L56" s="86"/>
      <c r="V56" s="19"/>
    </row>
    <row r="57" spans="2:22" ht="67.5" customHeight="1" x14ac:dyDescent="0.25">
      <c r="B57" s="102"/>
      <c r="C57" s="106"/>
      <c r="D57" s="73"/>
      <c r="E57" s="69">
        <v>2023</v>
      </c>
      <c r="F57" s="2">
        <f t="shared" si="13"/>
        <v>1985.3</v>
      </c>
      <c r="G57" s="45"/>
      <c r="H57" s="46"/>
      <c r="I57" s="47">
        <f>I53</f>
        <v>1985.3</v>
      </c>
      <c r="J57" s="45"/>
      <c r="K57" s="60">
        <v>2</v>
      </c>
      <c r="L57" s="86"/>
      <c r="V57" s="19"/>
    </row>
    <row r="58" spans="2:22" ht="56.25" customHeight="1" thickBot="1" x14ac:dyDescent="0.3">
      <c r="B58" s="105"/>
      <c r="C58" s="105"/>
      <c r="D58" s="73"/>
      <c r="E58" s="56" t="s">
        <v>3</v>
      </c>
      <c r="F58" s="2">
        <f t="shared" si="12"/>
        <v>5955.9</v>
      </c>
      <c r="G58" s="45"/>
      <c r="H58" s="46"/>
      <c r="I58" s="2">
        <f>I55+I56+I57</f>
        <v>5955.9</v>
      </c>
      <c r="J58" s="45"/>
      <c r="K58" s="57"/>
      <c r="L58" s="87"/>
      <c r="V58" s="19"/>
    </row>
    <row r="59" spans="2:22" ht="16.5" thickBot="1" x14ac:dyDescent="0.3">
      <c r="B59" s="73"/>
      <c r="C59" s="79" t="s">
        <v>12</v>
      </c>
      <c r="D59" s="73"/>
      <c r="E59" s="69">
        <v>2024</v>
      </c>
      <c r="F59" s="2">
        <f t="shared" ref="F59:F62" si="14">SUM(H59:I59)</f>
        <v>177592.09999999998</v>
      </c>
      <c r="G59" s="26"/>
      <c r="H59" s="2">
        <f>H12+H16+H20+H29+H33+H37+H41</f>
        <v>175606.8</v>
      </c>
      <c r="I59" s="2">
        <f>I12+I16+I20+I29+I33+I37+I41+I51</f>
        <v>1985.3</v>
      </c>
      <c r="J59" s="58"/>
      <c r="K59" s="79"/>
      <c r="L59" s="113"/>
      <c r="N59" s="48">
        <v>100536.7</v>
      </c>
      <c r="P59" s="41"/>
      <c r="Q59" s="19"/>
      <c r="V59" s="19"/>
    </row>
    <row r="60" spans="2:22" ht="16.5" thickBot="1" x14ac:dyDescent="0.3">
      <c r="B60" s="73"/>
      <c r="C60" s="79"/>
      <c r="D60" s="73"/>
      <c r="E60" s="69">
        <v>2024</v>
      </c>
      <c r="F60" s="2">
        <f t="shared" si="14"/>
        <v>181306.69999999998</v>
      </c>
      <c r="G60" s="26"/>
      <c r="H60" s="2">
        <f t="shared" ref="H60:H61" si="15">H13+H17+H21+H30+H34+H38+H42</f>
        <v>179321.4</v>
      </c>
      <c r="I60" s="2">
        <f t="shared" ref="I60:I61" si="16">I13+I17+I21+I30+I34+I38+I42+I52</f>
        <v>1985.3</v>
      </c>
      <c r="J60" s="58"/>
      <c r="K60" s="79"/>
      <c r="L60" s="84"/>
      <c r="N60" s="49">
        <v>102414.7</v>
      </c>
    </row>
    <row r="61" spans="2:22" ht="16.5" thickBot="1" x14ac:dyDescent="0.3">
      <c r="B61" s="73"/>
      <c r="C61" s="79"/>
      <c r="D61" s="73"/>
      <c r="E61" s="69">
        <v>2024</v>
      </c>
      <c r="F61" s="2">
        <f t="shared" si="14"/>
        <v>181306.69999999998</v>
      </c>
      <c r="G61" s="26"/>
      <c r="H61" s="2">
        <f t="shared" si="15"/>
        <v>179321.4</v>
      </c>
      <c r="I61" s="2">
        <f t="shared" si="16"/>
        <v>1985.3</v>
      </c>
      <c r="J61" s="58"/>
      <c r="K61" s="79"/>
      <c r="L61" s="84"/>
      <c r="N61" s="49">
        <v>120063.3</v>
      </c>
    </row>
    <row r="62" spans="2:22" ht="16.5" thickBot="1" x14ac:dyDescent="0.3">
      <c r="B62" s="73"/>
      <c r="C62" s="79"/>
      <c r="D62" s="73"/>
      <c r="E62" s="56" t="s">
        <v>3</v>
      </c>
      <c r="F62" s="2">
        <f t="shared" si="14"/>
        <v>540205.5</v>
      </c>
      <c r="G62" s="26"/>
      <c r="H62" s="2">
        <f>H59+H60+H61</f>
        <v>534249.6</v>
      </c>
      <c r="I62" s="2">
        <f>I15+I19+I23+I32+I36+I40+I44+I54</f>
        <v>5955.9</v>
      </c>
      <c r="J62" s="58"/>
      <c r="K62" s="79"/>
      <c r="L62" s="85"/>
      <c r="N62" s="50">
        <v>683964.5</v>
      </c>
    </row>
    <row r="63" spans="2:22" ht="18.75" x14ac:dyDescent="0.3">
      <c r="B63" s="15" t="s">
        <v>14</v>
      </c>
    </row>
    <row r="64" spans="2:22" ht="22.5" customHeight="1" x14ac:dyDescent="0.25">
      <c r="B64" s="111" t="s">
        <v>47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</row>
    <row r="65" spans="2:12" ht="37.5" customHeight="1" x14ac:dyDescent="0.25">
      <c r="B65" s="112" t="s">
        <v>15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</row>
    <row r="66" spans="2:12" ht="18.75" customHeight="1" x14ac:dyDescent="0.25">
      <c r="B66" s="110" t="s">
        <v>16</v>
      </c>
      <c r="C66" s="110"/>
      <c r="D66" s="110"/>
      <c r="E66" s="110"/>
      <c r="F66" s="110"/>
      <c r="G66" s="110"/>
      <c r="H66" s="110"/>
      <c r="I66" s="110"/>
      <c r="J66" s="110"/>
      <c r="K66" s="110"/>
      <c r="L66" s="110"/>
    </row>
    <row r="69" spans="2:12" ht="18.75" x14ac:dyDescent="0.3">
      <c r="B69" s="15" t="s">
        <v>93</v>
      </c>
    </row>
    <row r="70" spans="2:12" ht="18.75" x14ac:dyDescent="0.3">
      <c r="B70" s="15" t="s">
        <v>94</v>
      </c>
    </row>
    <row r="71" spans="2:12" ht="18.75" x14ac:dyDescent="0.3">
      <c r="B71" s="15" t="s">
        <v>95</v>
      </c>
    </row>
  </sheetData>
  <mergeCells count="68">
    <mergeCell ref="L33:L36"/>
    <mergeCell ref="L37:L40"/>
    <mergeCell ref="L41:L44"/>
    <mergeCell ref="L45:L48"/>
    <mergeCell ref="L55:L58"/>
    <mergeCell ref="C49:L49"/>
    <mergeCell ref="C50:L50"/>
    <mergeCell ref="D41:D44"/>
    <mergeCell ref="D37:D40"/>
    <mergeCell ref="L12:L15"/>
    <mergeCell ref="L16:L19"/>
    <mergeCell ref="L20:L23"/>
    <mergeCell ref="L24:L27"/>
    <mergeCell ref="L29:L32"/>
    <mergeCell ref="B51:B54"/>
    <mergeCell ref="D55:D58"/>
    <mergeCell ref="B55:B58"/>
    <mergeCell ref="C55:C58"/>
    <mergeCell ref="B66:L66"/>
    <mergeCell ref="B59:B62"/>
    <mergeCell ref="C59:C62"/>
    <mergeCell ref="D59:D62"/>
    <mergeCell ref="K59:K62"/>
    <mergeCell ref="B64:L64"/>
    <mergeCell ref="B65:L65"/>
    <mergeCell ref="L59:L62"/>
    <mergeCell ref="L51:L54"/>
    <mergeCell ref="D51:D54"/>
    <mergeCell ref="C51:C54"/>
    <mergeCell ref="F6:J6"/>
    <mergeCell ref="D12:D15"/>
    <mergeCell ref="C16:C19"/>
    <mergeCell ref="D33:D36"/>
    <mergeCell ref="D6:D8"/>
    <mergeCell ref="C6:C8"/>
    <mergeCell ref="G7:J7"/>
    <mergeCell ref="B33:B36"/>
    <mergeCell ref="B37:B40"/>
    <mergeCell ref="B41:B44"/>
    <mergeCell ref="C41:C44"/>
    <mergeCell ref="C37:C40"/>
    <mergeCell ref="C33:C36"/>
    <mergeCell ref="B20:B23"/>
    <mergeCell ref="C28:L28"/>
    <mergeCell ref="B29:B32"/>
    <mergeCell ref="D29:D32"/>
    <mergeCell ref="C29:C32"/>
    <mergeCell ref="C20:C23"/>
    <mergeCell ref="D20:D23"/>
    <mergeCell ref="B24:B27"/>
    <mergeCell ref="C24:C27"/>
    <mergeCell ref="D24:D27"/>
    <mergeCell ref="B45:B48"/>
    <mergeCell ref="C45:C48"/>
    <mergeCell ref="B4:L4"/>
    <mergeCell ref="B3:L3"/>
    <mergeCell ref="B16:B19"/>
    <mergeCell ref="D16:D19"/>
    <mergeCell ref="K6:K8"/>
    <mergeCell ref="L6:L8"/>
    <mergeCell ref="C10:L10"/>
    <mergeCell ref="C11:L11"/>
    <mergeCell ref="F7:F8"/>
    <mergeCell ref="E6:E8"/>
    <mergeCell ref="B6:B8"/>
    <mergeCell ref="B12:B15"/>
    <mergeCell ref="C12:C15"/>
    <mergeCell ref="D45:D48"/>
  </mergeCells>
  <pageMargins left="0.82677165354330717" right="0.82677165354330717" top="1.1417322834645669" bottom="0.35433070866141736" header="0.31496062992125984" footer="0.31496062992125984"/>
  <pageSetup paperSize="9" scale="56" fitToHeight="69" orientation="landscape" r:id="rId1"/>
  <headerFooter differentFirst="1">
    <oddHeader>&amp;C&amp;P</oddHeader>
  </headerFooter>
  <rowBreaks count="4" manualBreakCount="4">
    <brk id="19" max="11" man="1"/>
    <brk id="32" max="11" man="1"/>
    <brk id="44" max="11" man="1"/>
    <brk id="5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Приложение №3</vt:lpstr>
      <vt:lpstr>Приложение к подпрограмме 2</vt:lpstr>
      <vt:lpstr>Приложение к подпрограмме семья</vt:lpstr>
      <vt:lpstr>'Приложение к подпрограмме семья'!_GoBack</vt:lpstr>
      <vt:lpstr>'Приложение к подпрограмме 2'!Заголовки_для_печати</vt:lpstr>
      <vt:lpstr>'Приложение к подпрограмме семья'!Заголовки_для_печати</vt:lpstr>
      <vt:lpstr>'Приложение №3'!Область_печати</vt:lpstr>
      <vt:lpstr>'Приложение к подпрограмме 2'!Область_печати</vt:lpstr>
      <vt:lpstr>'Приложение к подпрограмме семья'!Область_печати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2021-08-31T07:31:47Z</dcterms:modified>
</cp:coreProperties>
</file>