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НОВАЯ МП ДОРОЖКА 22-24\На рассылку на согласование\"/>
    </mc:Choice>
  </mc:AlternateContent>
  <bookViews>
    <workbookView xWindow="0" yWindow="0" windowWidth="28800" windowHeight="11880" firstSheet="2" activeTab="3"/>
  </bookViews>
  <sheets>
    <sheet name="Приложение №1" sheetId="4" state="hidden" r:id="rId1"/>
    <sheet name="Свод по МП" sheetId="12" state="hidden" r:id="rId2"/>
    <sheet name="Перечень Основн меропр" sheetId="7" r:id="rId3"/>
    <sheet name="Перечень меропр Подпрогр" sheetId="11" r:id="rId4"/>
    <sheet name="приложение №3" sheetId="8" state="hidden" r:id="rId5"/>
    <sheet name="Приложение №5" sheetId="1" state="hidden" r:id="rId6"/>
    <sheet name="Приложение №6" sheetId="9" state="hidden" r:id="rId7"/>
  </sheets>
  <definedNames>
    <definedName name="_GoBack" localSheetId="3">'Перечень меропр Подпрогр'!#REF!</definedName>
    <definedName name="_GoBack" localSheetId="5">'Приложение №5'!$J$15</definedName>
    <definedName name="_xlnm.Print_Titles" localSheetId="3">'Перечень меропр Подпрогр'!$8:$11</definedName>
    <definedName name="_xlnm.Print_Titles" localSheetId="2">'Перечень Основн меропр'!$11:$14</definedName>
    <definedName name="_xlnm.Print_Titles" localSheetId="4">'приложение №3'!$10:$12</definedName>
    <definedName name="_xlnm.Print_Area" localSheetId="3">'Перечень меропр Подпрогр'!$A$1:$K$33</definedName>
    <definedName name="_xlnm.Print_Area" localSheetId="2">'Перечень Основн меропр'!$A$1:$K$82</definedName>
    <definedName name="_xlnm.Print_Area" localSheetId="0">'Приложение №1'!$A$1:$F$66</definedName>
    <definedName name="_xlnm.Print_Area" localSheetId="4">'приложение №3'!$A$1:$K$138</definedName>
    <definedName name="_xlnm.Print_Area" localSheetId="5">'Приложение №5'!$A$1:$K$48</definedName>
  </definedNames>
  <calcPr calcId="162913"/>
</workbook>
</file>

<file path=xl/calcChain.xml><?xml version="1.0" encoding="utf-8"?>
<calcChain xmlns="http://schemas.openxmlformats.org/spreadsheetml/2006/main">
  <c r="C20" i="12" l="1"/>
  <c r="D20" i="12"/>
  <c r="E20" i="12"/>
  <c r="F20" i="12"/>
  <c r="C19" i="12"/>
  <c r="D19" i="12"/>
  <c r="E19" i="12"/>
  <c r="F19" i="12"/>
  <c r="C18" i="12"/>
  <c r="D18" i="12"/>
  <c r="E18" i="12"/>
  <c r="F18" i="12"/>
  <c r="B20" i="12"/>
  <c r="B18" i="12"/>
  <c r="B19" i="12"/>
  <c r="C17" i="12"/>
  <c r="D17" i="12"/>
  <c r="E17" i="12"/>
  <c r="F17" i="12"/>
  <c r="B17" i="12"/>
  <c r="B13" i="12"/>
  <c r="C13" i="12"/>
  <c r="D13" i="12"/>
  <c r="E13" i="12"/>
  <c r="F13" i="12"/>
  <c r="B14" i="12"/>
  <c r="C14" i="12"/>
  <c r="D14" i="12"/>
  <c r="E14" i="12"/>
  <c r="F14" i="12"/>
  <c r="B15" i="12"/>
  <c r="C15" i="12"/>
  <c r="D15" i="12"/>
  <c r="E15" i="12"/>
  <c r="F15" i="12"/>
  <c r="F12" i="12"/>
  <c r="E12" i="12"/>
  <c r="D12" i="12"/>
  <c r="C12" i="12"/>
  <c r="B12" i="12"/>
  <c r="B10" i="12"/>
  <c r="C10" i="12"/>
  <c r="D10" i="12"/>
  <c r="E10" i="12"/>
  <c r="F10" i="12"/>
  <c r="B8" i="12"/>
  <c r="C8" i="12"/>
  <c r="D8" i="12"/>
  <c r="E8" i="12"/>
  <c r="F8" i="12"/>
  <c r="B9" i="12"/>
  <c r="C9" i="12"/>
  <c r="D9" i="12"/>
  <c r="E9" i="12"/>
  <c r="F9" i="12"/>
  <c r="B7" i="12"/>
  <c r="F7" i="12"/>
  <c r="E7" i="12"/>
  <c r="D7" i="12"/>
  <c r="C7" i="12"/>
  <c r="F25" i="11" l="1"/>
  <c r="G25" i="11"/>
  <c r="H25" i="11"/>
  <c r="I25" i="11"/>
  <c r="F24" i="11"/>
  <c r="G24" i="11"/>
  <c r="H24" i="11"/>
  <c r="I24" i="11"/>
  <c r="F23" i="11"/>
  <c r="G23" i="11"/>
  <c r="H23" i="11"/>
  <c r="I23" i="11"/>
  <c r="E25" i="11"/>
  <c r="F22" i="11"/>
  <c r="G22" i="11"/>
  <c r="H22" i="11"/>
  <c r="I22" i="11"/>
  <c r="F17" i="11"/>
  <c r="G17" i="11"/>
  <c r="H17" i="11"/>
  <c r="I17" i="11"/>
  <c r="E14" i="11" l="1"/>
  <c r="E15" i="11"/>
  <c r="E16" i="11"/>
  <c r="E19" i="11"/>
  <c r="E20" i="11"/>
  <c r="E24" i="11" s="1"/>
  <c r="E21" i="11"/>
  <c r="H26" i="11"/>
  <c r="I26" i="11"/>
  <c r="F26" i="11"/>
  <c r="E23" i="11" l="1"/>
  <c r="E22" i="11"/>
  <c r="E26" i="11" s="1"/>
  <c r="E17" i="11"/>
  <c r="G26" i="11"/>
  <c r="I66" i="7"/>
  <c r="H55" i="7"/>
  <c r="H56" i="7"/>
  <c r="H54" i="7"/>
  <c r="H65" i="7"/>
  <c r="H61" i="7"/>
  <c r="G18" i="7"/>
  <c r="G67" i="7" s="1"/>
  <c r="G19" i="7"/>
  <c r="G68" i="7" s="1"/>
  <c r="F18" i="7"/>
  <c r="F67" i="7" s="1"/>
  <c r="I18" i="7"/>
  <c r="I67" i="7" s="1"/>
  <c r="F19" i="7"/>
  <c r="F68" i="7" s="1"/>
  <c r="I19" i="7"/>
  <c r="I68" i="7" s="1"/>
  <c r="F20" i="7"/>
  <c r="I20" i="7"/>
  <c r="I69" i="7" s="1"/>
  <c r="F17" i="7"/>
  <c r="F66" i="7" s="1"/>
  <c r="I17" i="7"/>
  <c r="H52" i="7"/>
  <c r="H48" i="7"/>
  <c r="H57" i="7" l="1"/>
  <c r="I43" i="1" l="1"/>
  <c r="F21" i="9" s="1"/>
  <c r="H43" i="1"/>
  <c r="E21" i="9" s="1"/>
  <c r="E32" i="9" s="1"/>
  <c r="G43" i="1"/>
  <c r="D21" i="9" s="1"/>
  <c r="D32" i="9" s="1"/>
  <c r="F43" i="1"/>
  <c r="C21" i="9" s="1"/>
  <c r="I42" i="1"/>
  <c r="F20" i="9" s="1"/>
  <c r="F31" i="9" s="1"/>
  <c r="H42" i="1"/>
  <c r="E20" i="9" s="1"/>
  <c r="E31" i="9" s="1"/>
  <c r="G42" i="1"/>
  <c r="D20" i="9" s="1"/>
  <c r="D31" i="9" s="1"/>
  <c r="F42" i="1"/>
  <c r="C20" i="9" s="1"/>
  <c r="I41" i="1"/>
  <c r="F19" i="9" s="1"/>
  <c r="F30" i="9" s="1"/>
  <c r="H41" i="1"/>
  <c r="E19" i="9" s="1"/>
  <c r="E30" i="9" s="1"/>
  <c r="G41" i="1"/>
  <c r="D32" i="4" s="1"/>
  <c r="D57" i="4" s="1"/>
  <c r="F41" i="1"/>
  <c r="C19" i="9" s="1"/>
  <c r="I40" i="1"/>
  <c r="F18" i="9" s="1"/>
  <c r="F29" i="9" s="1"/>
  <c r="H40" i="1"/>
  <c r="E31" i="4" s="1"/>
  <c r="E56" i="4" s="1"/>
  <c r="G40" i="1"/>
  <c r="D18" i="9" s="1"/>
  <c r="D29" i="9" s="1"/>
  <c r="F40" i="1"/>
  <c r="C18" i="9" s="1"/>
  <c r="I39" i="1"/>
  <c r="F17" i="9" s="1"/>
  <c r="F28" i="9" s="1"/>
  <c r="H39" i="1"/>
  <c r="E17" i="9" s="1"/>
  <c r="E28" i="9" s="1"/>
  <c r="G39" i="1"/>
  <c r="D17" i="9" s="1"/>
  <c r="D28" i="9" s="1"/>
  <c r="F39" i="1"/>
  <c r="C17" i="9" s="1"/>
  <c r="C28" i="9" s="1"/>
  <c r="I38" i="1"/>
  <c r="F16" i="9" s="1"/>
  <c r="F27" i="9" s="1"/>
  <c r="H38" i="1"/>
  <c r="E16" i="9" s="1"/>
  <c r="E27" i="9" s="1"/>
  <c r="G38" i="1"/>
  <c r="D16" i="9" s="1"/>
  <c r="D27" i="9" s="1"/>
  <c r="F38" i="1"/>
  <c r="C16" i="9" s="1"/>
  <c r="I37" i="1"/>
  <c r="F15" i="9" s="1"/>
  <c r="F26" i="9" s="1"/>
  <c r="H37" i="1"/>
  <c r="E15" i="9" s="1"/>
  <c r="E26" i="9" s="1"/>
  <c r="G37" i="1"/>
  <c r="D15" i="9" s="1"/>
  <c r="D26" i="9" s="1"/>
  <c r="F37" i="1"/>
  <c r="C15" i="9" s="1"/>
  <c r="I36" i="1"/>
  <c r="F14" i="9" s="1"/>
  <c r="F25" i="9" s="1"/>
  <c r="H36" i="1"/>
  <c r="E27" i="4" s="1"/>
  <c r="E52" i="4" s="1"/>
  <c r="G36" i="1"/>
  <c r="D14" i="9" s="1"/>
  <c r="D25" i="9" s="1"/>
  <c r="F36" i="1"/>
  <c r="C14" i="9" s="1"/>
  <c r="I35" i="1"/>
  <c r="F13" i="9" s="1"/>
  <c r="F24" i="9" s="1"/>
  <c r="H35" i="1"/>
  <c r="E13" i="9" s="1"/>
  <c r="E24" i="9" s="1"/>
  <c r="G35" i="1"/>
  <c r="D13" i="9" s="1"/>
  <c r="D24" i="9" s="1"/>
  <c r="F35" i="1"/>
  <c r="C13" i="9" s="1"/>
  <c r="C24" i="9" s="1"/>
  <c r="I34" i="1"/>
  <c r="H34" i="1"/>
  <c r="G34" i="1"/>
  <c r="F34" i="1"/>
  <c r="E33" i="1"/>
  <c r="E32" i="1"/>
  <c r="E31" i="1"/>
  <c r="E30" i="1"/>
  <c r="E29" i="1"/>
  <c r="E28" i="1"/>
  <c r="E27" i="1"/>
  <c r="E26" i="1"/>
  <c r="E25" i="1"/>
  <c r="I23" i="1"/>
  <c r="I44" i="1" s="1"/>
  <c r="H23" i="1"/>
  <c r="G23" i="1"/>
  <c r="G44" i="1" s="1"/>
  <c r="F23" i="1"/>
  <c r="F44" i="1" s="1"/>
  <c r="E22" i="1"/>
  <c r="E43" i="1" s="1"/>
  <c r="E21" i="1"/>
  <c r="E20" i="1"/>
  <c r="E41" i="1" s="1"/>
  <c r="E19" i="1"/>
  <c r="E18" i="1"/>
  <c r="E39" i="1" s="1"/>
  <c r="E17" i="1"/>
  <c r="E38" i="1" s="1"/>
  <c r="E16" i="1"/>
  <c r="E15" i="1"/>
  <c r="E14" i="1"/>
  <c r="H102" i="8"/>
  <c r="E102" i="8" s="1"/>
  <c r="E101" i="8"/>
  <c r="E100" i="8"/>
  <c r="E99" i="8"/>
  <c r="E98" i="8"/>
  <c r="E97" i="8"/>
  <c r="E96" i="8"/>
  <c r="I94" i="8"/>
  <c r="G94" i="8"/>
  <c r="F94" i="8"/>
  <c r="I93" i="8"/>
  <c r="G93" i="8"/>
  <c r="F93" i="8"/>
  <c r="I92" i="8"/>
  <c r="G92" i="8"/>
  <c r="F92" i="8"/>
  <c r="I91" i="8"/>
  <c r="G91" i="8"/>
  <c r="F91" i="8"/>
  <c r="I90" i="8"/>
  <c r="G90" i="8"/>
  <c r="F90" i="8"/>
  <c r="I89" i="8"/>
  <c r="G89" i="8"/>
  <c r="F89" i="8"/>
  <c r="I88" i="8"/>
  <c r="G88" i="8"/>
  <c r="F88" i="8"/>
  <c r="I87" i="8"/>
  <c r="G87" i="8"/>
  <c r="F87" i="8"/>
  <c r="I86" i="8"/>
  <c r="G86" i="8"/>
  <c r="F86" i="8"/>
  <c r="H84" i="8"/>
  <c r="E84" i="8" s="1"/>
  <c r="E83" i="8"/>
  <c r="E82" i="8"/>
  <c r="E81" i="8"/>
  <c r="E80" i="8"/>
  <c r="E79" i="8"/>
  <c r="E78" i="8"/>
  <c r="H77" i="8"/>
  <c r="E77" i="8" s="1"/>
  <c r="E76" i="8"/>
  <c r="E75" i="8"/>
  <c r="E74" i="8"/>
  <c r="E73" i="8"/>
  <c r="E72" i="8"/>
  <c r="E71" i="8"/>
  <c r="H70" i="8"/>
  <c r="E70" i="8" s="1"/>
  <c r="E69" i="8"/>
  <c r="E68" i="8"/>
  <c r="E67" i="8"/>
  <c r="E66" i="8"/>
  <c r="E65" i="8"/>
  <c r="E64" i="8"/>
  <c r="H63" i="8"/>
  <c r="E63" i="8" s="1"/>
  <c r="E62" i="8"/>
  <c r="E61" i="8"/>
  <c r="E60" i="8"/>
  <c r="E59" i="8"/>
  <c r="E58" i="8"/>
  <c r="E57" i="8"/>
  <c r="H56" i="8"/>
  <c r="E56" i="8" s="1"/>
  <c r="E55" i="8"/>
  <c r="E54" i="8"/>
  <c r="E53" i="8"/>
  <c r="E52" i="8"/>
  <c r="E51" i="8"/>
  <c r="E50" i="8"/>
  <c r="H49" i="8"/>
  <c r="E49" i="8" s="1"/>
  <c r="E48" i="8"/>
  <c r="E47" i="8"/>
  <c r="E46" i="8"/>
  <c r="E45" i="8"/>
  <c r="E44" i="8"/>
  <c r="E43" i="8"/>
  <c r="H42" i="8"/>
  <c r="E42" i="8" s="1"/>
  <c r="E41" i="8"/>
  <c r="E40" i="8"/>
  <c r="E39" i="8"/>
  <c r="E38" i="8"/>
  <c r="E37" i="8"/>
  <c r="E36" i="8"/>
  <c r="H35" i="8"/>
  <c r="E35" i="8" s="1"/>
  <c r="E34" i="8"/>
  <c r="E33" i="8"/>
  <c r="E32" i="8"/>
  <c r="E31" i="8"/>
  <c r="E30" i="8"/>
  <c r="M29" i="8"/>
  <c r="E29" i="8"/>
  <c r="E64" i="7"/>
  <c r="E63" i="7"/>
  <c r="E62" i="7"/>
  <c r="E60" i="7"/>
  <c r="E59" i="7"/>
  <c r="E58" i="7"/>
  <c r="H86" i="8"/>
  <c r="G57" i="7"/>
  <c r="F57" i="7"/>
  <c r="F69" i="7" s="1"/>
  <c r="H94" i="8"/>
  <c r="H93" i="8"/>
  <c r="H92" i="8"/>
  <c r="H91" i="8"/>
  <c r="H90" i="8"/>
  <c r="H89" i="8"/>
  <c r="H88" i="8"/>
  <c r="E51" i="7"/>
  <c r="E50" i="7"/>
  <c r="E49" i="7"/>
  <c r="E47" i="7"/>
  <c r="E46" i="7"/>
  <c r="E45" i="7"/>
  <c r="H43" i="7"/>
  <c r="E43" i="7" s="1"/>
  <c r="H42" i="7"/>
  <c r="E42" i="7" s="1"/>
  <c r="H41" i="7"/>
  <c r="E41" i="7" s="1"/>
  <c r="H39" i="7"/>
  <c r="H38" i="7"/>
  <c r="H18" i="7" s="1"/>
  <c r="H67" i="7" s="1"/>
  <c r="H37" i="7"/>
  <c r="E35" i="7"/>
  <c r="E34" i="7"/>
  <c r="E33" i="7"/>
  <c r="E31" i="7"/>
  <c r="E30" i="7"/>
  <c r="E29" i="7"/>
  <c r="H32" i="7"/>
  <c r="E32" i="7" s="1"/>
  <c r="E27" i="7"/>
  <c r="E26" i="7"/>
  <c r="E25" i="7"/>
  <c r="E23" i="7"/>
  <c r="E22" i="7"/>
  <c r="G24" i="8"/>
  <c r="I23" i="8"/>
  <c r="H23" i="8"/>
  <c r="H125" i="8" s="1"/>
  <c r="E19" i="4" s="1"/>
  <c r="E44" i="4" s="1"/>
  <c r="I22" i="8"/>
  <c r="F21" i="8"/>
  <c r="H20" i="8"/>
  <c r="G20" i="8"/>
  <c r="I19" i="8"/>
  <c r="I18" i="8"/>
  <c r="I120" i="8" s="1"/>
  <c r="F14" i="4" s="1"/>
  <c r="F39" i="4" s="1"/>
  <c r="I16" i="8"/>
  <c r="G16" i="8"/>
  <c r="F16" i="8"/>
  <c r="F59" i="4"/>
  <c r="D53" i="4"/>
  <c r="F51" i="4"/>
  <c r="F34" i="4"/>
  <c r="E34" i="4"/>
  <c r="C34" i="4"/>
  <c r="F33" i="4"/>
  <c r="E33" i="4"/>
  <c r="E58" i="4" s="1"/>
  <c r="C33" i="4"/>
  <c r="C58" i="4" s="1"/>
  <c r="F32" i="4"/>
  <c r="F57" i="4" s="1"/>
  <c r="E32" i="4"/>
  <c r="E57" i="4" s="1"/>
  <c r="C32" i="4"/>
  <c r="C57" i="4" s="1"/>
  <c r="F31" i="4"/>
  <c r="F56" i="4" s="1"/>
  <c r="D31" i="4"/>
  <c r="D56" i="4" s="1"/>
  <c r="C31" i="4"/>
  <c r="C56" i="4" s="1"/>
  <c r="F30" i="4"/>
  <c r="F55" i="4" s="1"/>
  <c r="D30" i="4"/>
  <c r="D55" i="4" s="1"/>
  <c r="C30" i="4"/>
  <c r="F29" i="4"/>
  <c r="F54" i="4" s="1"/>
  <c r="D29" i="4"/>
  <c r="D54" i="4" s="1"/>
  <c r="C29" i="4"/>
  <c r="C54" i="4" s="1"/>
  <c r="F28" i="4"/>
  <c r="F53" i="4" s="1"/>
  <c r="D28" i="4"/>
  <c r="C28" i="4"/>
  <c r="C53" i="4" s="1"/>
  <c r="F27" i="4"/>
  <c r="F52" i="4" s="1"/>
  <c r="D27" i="4"/>
  <c r="D52" i="4" s="1"/>
  <c r="C27" i="4"/>
  <c r="C52" i="4" s="1"/>
  <c r="F26" i="4"/>
  <c r="D26" i="4"/>
  <c r="D51" i="4" s="1"/>
  <c r="C26" i="4"/>
  <c r="G122" i="8" l="1"/>
  <c r="D16" i="4" s="1"/>
  <c r="D41" i="4" s="1"/>
  <c r="E55" i="7"/>
  <c r="I121" i="8"/>
  <c r="F15" i="4" s="1"/>
  <c r="F40" i="4" s="1"/>
  <c r="E61" i="7"/>
  <c r="E54" i="7"/>
  <c r="E56" i="7"/>
  <c r="E65" i="7"/>
  <c r="E39" i="7"/>
  <c r="E19" i="7" s="1"/>
  <c r="E68" i="7" s="1"/>
  <c r="H19" i="7"/>
  <c r="H68" i="7" s="1"/>
  <c r="H17" i="7"/>
  <c r="E52" i="7"/>
  <c r="E48" i="7"/>
  <c r="I125" i="8"/>
  <c r="F19" i="4" s="1"/>
  <c r="F44" i="4" s="1"/>
  <c r="H40" i="7"/>
  <c r="E40" i="7" s="1"/>
  <c r="E23" i="8"/>
  <c r="H16" i="8"/>
  <c r="H118" i="8" s="1"/>
  <c r="E12" i="4" s="1"/>
  <c r="E37" i="4" s="1"/>
  <c r="E91" i="8"/>
  <c r="H24" i="8"/>
  <c r="H126" i="8" s="1"/>
  <c r="E20" i="4" s="1"/>
  <c r="E45" i="4" s="1"/>
  <c r="H44" i="7"/>
  <c r="E44" i="7" s="1"/>
  <c r="H36" i="7"/>
  <c r="E36" i="7" s="1"/>
  <c r="H122" i="8"/>
  <c r="E16" i="4" s="1"/>
  <c r="E41" i="4" s="1"/>
  <c r="G126" i="8"/>
  <c r="D20" i="4" s="1"/>
  <c r="D45" i="4" s="1"/>
  <c r="E14" i="9"/>
  <c r="E25" i="9" s="1"/>
  <c r="E18" i="9"/>
  <c r="E29" i="9" s="1"/>
  <c r="B56" i="4"/>
  <c r="E37" i="7"/>
  <c r="D19" i="9"/>
  <c r="D30" i="9" s="1"/>
  <c r="D33" i="9" s="1"/>
  <c r="B52" i="4"/>
  <c r="E34" i="1"/>
  <c r="B14" i="9"/>
  <c r="E26" i="4"/>
  <c r="E51" i="4" s="1"/>
  <c r="B34" i="4"/>
  <c r="H19" i="8"/>
  <c r="E28" i="4"/>
  <c r="E29" i="4"/>
  <c r="E54" i="4" s="1"/>
  <c r="E30" i="4"/>
  <c r="E55" i="4" s="1"/>
  <c r="D33" i="4"/>
  <c r="D58" i="4" s="1"/>
  <c r="D60" i="4" s="1"/>
  <c r="D34" i="4"/>
  <c r="D59" i="4" s="1"/>
  <c r="I124" i="8"/>
  <c r="F18" i="4" s="1"/>
  <c r="F43" i="4" s="1"/>
  <c r="H28" i="7"/>
  <c r="E28" i="7" s="1"/>
  <c r="E92" i="8"/>
  <c r="I95" i="8"/>
  <c r="E42" i="1"/>
  <c r="H44" i="1"/>
  <c r="B21" i="9"/>
  <c r="B30" i="4"/>
  <c r="B31" i="4"/>
  <c r="C35" i="4"/>
  <c r="B54" i="4"/>
  <c r="G118" i="8"/>
  <c r="B29" i="4"/>
  <c r="B27" i="4"/>
  <c r="B32" i="4"/>
  <c r="E35" i="4"/>
  <c r="E59" i="4"/>
  <c r="C51" i="4"/>
  <c r="C59" i="4"/>
  <c r="B57" i="4"/>
  <c r="F58" i="4"/>
  <c r="F60" i="4" s="1"/>
  <c r="F35" i="4"/>
  <c r="C55" i="4"/>
  <c r="H87" i="8"/>
  <c r="E87" i="8" s="1"/>
  <c r="F118" i="8"/>
  <c r="F123" i="8"/>
  <c r="F25" i="8"/>
  <c r="I26" i="8"/>
  <c r="I128" i="8" s="1"/>
  <c r="F22" i="4" s="1"/>
  <c r="F47" i="4" s="1"/>
  <c r="H24" i="7"/>
  <c r="E24" i="7" s="1"/>
  <c r="E38" i="7"/>
  <c r="E18" i="7" s="1"/>
  <c r="E67" i="7" s="1"/>
  <c r="F18" i="8"/>
  <c r="I27" i="8"/>
  <c r="I129" i="8" s="1"/>
  <c r="F23" i="4" s="1"/>
  <c r="G95" i="8"/>
  <c r="B17" i="9"/>
  <c r="B20" i="9"/>
  <c r="C31" i="9"/>
  <c r="B31" i="9" s="1"/>
  <c r="F22" i="8"/>
  <c r="E90" i="8"/>
  <c r="E93" i="8"/>
  <c r="B24" i="9"/>
  <c r="B15" i="9"/>
  <c r="C26" i="9"/>
  <c r="B26" i="9" s="1"/>
  <c r="B28" i="9"/>
  <c r="C25" i="9"/>
  <c r="G18" i="8"/>
  <c r="G120" i="8" s="1"/>
  <c r="D14" i="4" s="1"/>
  <c r="D39" i="4" s="1"/>
  <c r="F19" i="8"/>
  <c r="I20" i="8"/>
  <c r="I122" i="8" s="1"/>
  <c r="F16" i="4" s="1"/>
  <c r="F41" i="4" s="1"/>
  <c r="H21" i="8"/>
  <c r="H123" i="8" s="1"/>
  <c r="E17" i="4" s="1"/>
  <c r="G22" i="8"/>
  <c r="G124" i="8" s="1"/>
  <c r="D18" i="4" s="1"/>
  <c r="D43" i="4" s="1"/>
  <c r="F23" i="8"/>
  <c r="F125" i="8" s="1"/>
  <c r="I24" i="8"/>
  <c r="I126" i="8" s="1"/>
  <c r="F20" i="4" s="1"/>
  <c r="F45" i="4" s="1"/>
  <c r="G26" i="8"/>
  <c r="G128" i="8" s="1"/>
  <c r="D22" i="4" s="1"/>
  <c r="F27" i="8"/>
  <c r="F26" i="8"/>
  <c r="E88" i="8"/>
  <c r="E89" i="8"/>
  <c r="E23" i="1"/>
  <c r="C30" i="9"/>
  <c r="B30" i="9" s="1"/>
  <c r="C32" i="9"/>
  <c r="C22" i="9"/>
  <c r="F32" i="9"/>
  <c r="F33" i="9" s="1"/>
  <c r="F22" i="9"/>
  <c r="C29" i="9"/>
  <c r="I118" i="8"/>
  <c r="H18" i="8"/>
  <c r="H120" i="8" s="1"/>
  <c r="E14" i="4" s="1"/>
  <c r="E39" i="4" s="1"/>
  <c r="G19" i="8"/>
  <c r="G121" i="8" s="1"/>
  <c r="D15" i="4" s="1"/>
  <c r="D40" i="4" s="1"/>
  <c r="F20" i="8"/>
  <c r="I21" i="8"/>
  <c r="I123" i="8" s="1"/>
  <c r="F17" i="4" s="1"/>
  <c r="F42" i="4" s="1"/>
  <c r="H22" i="8"/>
  <c r="H124" i="8" s="1"/>
  <c r="E18" i="4" s="1"/>
  <c r="G23" i="8"/>
  <c r="G125" i="8" s="1"/>
  <c r="D19" i="4" s="1"/>
  <c r="D44" i="4" s="1"/>
  <c r="F24" i="8"/>
  <c r="I25" i="8"/>
  <c r="I127" i="8" s="1"/>
  <c r="F21" i="4" s="1"/>
  <c r="F46" i="4" s="1"/>
  <c r="G27" i="8"/>
  <c r="G129" i="8" s="1"/>
  <c r="D23" i="4" s="1"/>
  <c r="E86" i="8"/>
  <c r="F95" i="8"/>
  <c r="E94" i="8"/>
  <c r="E40" i="1"/>
  <c r="E33" i="9"/>
  <c r="B13" i="9"/>
  <c r="B16" i="9"/>
  <c r="C27" i="9"/>
  <c r="B27" i="9" s="1"/>
  <c r="H20" i="7" l="1"/>
  <c r="H69" i="7" s="1"/>
  <c r="H66" i="7"/>
  <c r="E57" i="7"/>
  <c r="E16" i="8"/>
  <c r="G21" i="8"/>
  <c r="G123" i="8" s="1"/>
  <c r="D17" i="4" s="1"/>
  <c r="D42" i="4" s="1"/>
  <c r="H25" i="8"/>
  <c r="H127" i="8" s="1"/>
  <c r="E21" i="4" s="1"/>
  <c r="E46" i="4" s="1"/>
  <c r="H95" i="8"/>
  <c r="H27" i="8"/>
  <c r="H129" i="8" s="1"/>
  <c r="E23" i="4" s="1"/>
  <c r="E48" i="4" s="1"/>
  <c r="H26" i="8"/>
  <c r="H128" i="8" s="1"/>
  <c r="E22" i="4" s="1"/>
  <c r="E47" i="4" s="1"/>
  <c r="E95" i="8"/>
  <c r="H121" i="8"/>
  <c r="E15" i="4" s="1"/>
  <c r="E40" i="4" s="1"/>
  <c r="B19" i="9"/>
  <c r="D47" i="4"/>
  <c r="E44" i="1"/>
  <c r="B55" i="4"/>
  <c r="D35" i="4"/>
  <c r="B33" i="4"/>
  <c r="E22" i="9"/>
  <c r="D22" i="9"/>
  <c r="E43" i="4"/>
  <c r="B29" i="9"/>
  <c r="B32" i="9"/>
  <c r="E42" i="4"/>
  <c r="B25" i="9"/>
  <c r="B58" i="4"/>
  <c r="B26" i="4"/>
  <c r="E53" i="4"/>
  <c r="B53" i="4" s="1"/>
  <c r="B28" i="4"/>
  <c r="B35" i="4" s="1"/>
  <c r="B18" i="9"/>
  <c r="B22" i="9" s="1"/>
  <c r="B33" i="9"/>
  <c r="I28" i="8"/>
  <c r="F124" i="8"/>
  <c r="E22" i="8"/>
  <c r="F120" i="8"/>
  <c r="E18" i="8"/>
  <c r="C33" i="9"/>
  <c r="D48" i="4"/>
  <c r="I130" i="8"/>
  <c r="F12" i="4"/>
  <c r="F37" i="4" s="1"/>
  <c r="F128" i="8"/>
  <c r="F48" i="4"/>
  <c r="B59" i="4"/>
  <c r="E125" i="8"/>
  <c r="C19" i="4"/>
  <c r="F126" i="8"/>
  <c r="E24" i="8"/>
  <c r="C17" i="4"/>
  <c r="F28" i="8"/>
  <c r="C60" i="4"/>
  <c r="B51" i="4"/>
  <c r="D12" i="4"/>
  <c r="D37" i="4" s="1"/>
  <c r="F127" i="8"/>
  <c r="E118" i="8"/>
  <c r="C12" i="4"/>
  <c r="F122" i="8"/>
  <c r="E20" i="8"/>
  <c r="F129" i="8"/>
  <c r="F121" i="8"/>
  <c r="E19" i="8"/>
  <c r="E123" i="8" l="1"/>
  <c r="E21" i="8"/>
  <c r="E27" i="8"/>
  <c r="F49" i="4"/>
  <c r="H28" i="8"/>
  <c r="E26" i="8"/>
  <c r="E24" i="4"/>
  <c r="H130" i="8"/>
  <c r="E49" i="4"/>
  <c r="B60" i="4"/>
  <c r="E60" i="4"/>
  <c r="E129" i="8"/>
  <c r="C23" i="4"/>
  <c r="E126" i="8"/>
  <c r="C20" i="4"/>
  <c r="F130" i="8"/>
  <c r="E124" i="8"/>
  <c r="C18" i="4"/>
  <c r="C37" i="4"/>
  <c r="B12" i="4"/>
  <c r="C21" i="4"/>
  <c r="E121" i="8"/>
  <c r="C15" i="4"/>
  <c r="E122" i="8"/>
  <c r="C16" i="4"/>
  <c r="B17" i="4"/>
  <c r="C42" i="4"/>
  <c r="B42" i="4" s="1"/>
  <c r="C44" i="4"/>
  <c r="B19" i="4"/>
  <c r="B44" i="4" s="1"/>
  <c r="F24" i="4"/>
  <c r="E128" i="8"/>
  <c r="C22" i="4"/>
  <c r="E120" i="8"/>
  <c r="C14" i="4"/>
  <c r="C41" i="4" l="1"/>
  <c r="B41" i="4" s="1"/>
  <c r="B16" i="4"/>
  <c r="C47" i="4"/>
  <c r="B47" i="4" s="1"/>
  <c r="B22" i="4"/>
  <c r="B37" i="4"/>
  <c r="C40" i="4"/>
  <c r="B40" i="4" s="1"/>
  <c r="B15" i="4"/>
  <c r="C46" i="4"/>
  <c r="C43" i="4"/>
  <c r="B43" i="4" s="1"/>
  <c r="B18" i="4"/>
  <c r="B20" i="4"/>
  <c r="C45" i="4"/>
  <c r="B45" i="4" s="1"/>
  <c r="C24" i="4"/>
  <c r="C48" i="4"/>
  <c r="B48" i="4" s="1"/>
  <c r="B23" i="4"/>
  <c r="C39" i="4"/>
  <c r="B39" i="4" s="1"/>
  <c r="B14" i="4"/>
  <c r="C49" i="4" l="1"/>
  <c r="E21" i="7"/>
  <c r="E17" i="7"/>
  <c r="G17" i="7"/>
  <c r="G66" i="7" s="1"/>
  <c r="E20" i="7" l="1"/>
  <c r="E69" i="7" s="1"/>
  <c r="E66" i="7"/>
  <c r="G20" i="7"/>
  <c r="G69" i="7" s="1"/>
  <c r="G25" i="8"/>
  <c r="G28" i="8" l="1"/>
  <c r="E25" i="8"/>
  <c r="E28" i="8" s="1"/>
  <c r="G127" i="8"/>
  <c r="G130" i="8" l="1"/>
  <c r="D21" i="4"/>
  <c r="E127" i="8"/>
  <c r="E130" i="8" s="1"/>
  <c r="D24" i="4" l="1"/>
  <c r="B21" i="4"/>
  <c r="B24" i="4" s="1"/>
  <c r="D46" i="4"/>
  <c r="B46" i="4" l="1"/>
  <c r="B49" i="4" s="1"/>
  <c r="D49" i="4"/>
</calcChain>
</file>

<file path=xl/sharedStrings.xml><?xml version="1.0" encoding="utf-8"?>
<sst xmlns="http://schemas.openxmlformats.org/spreadsheetml/2006/main" count="408" uniqueCount="187">
  <si>
    <t xml:space="preserve">Приложение № 1
</t>
  </si>
  <si>
    <t>к постановлению администрации муниципального образования
городской округ город-курорт Сочи Краснодарского края</t>
  </si>
  <si>
    <t>от_______________№______</t>
  </si>
  <si>
    <t>Обоснование ресурсного обеспечения муниципальной программы</t>
  </si>
  <si>
    <t>Годы реализации</t>
  </si>
  <si>
    <t>Объем финансирования, тыс. рублей</t>
  </si>
  <si>
    <t>Всего</t>
  </si>
  <si>
    <t>в разрезе источников финансирования</t>
  </si>
  <si>
    <t>федеральный бюджет</t>
  </si>
  <si>
    <t>краевой бюджет</t>
  </si>
  <si>
    <t>бюджет города Сочи</t>
  </si>
  <si>
    <t>внебюджетные источники</t>
  </si>
  <si>
    <t>Основные мероприятия</t>
  </si>
  <si>
    <t>2016*****</t>
  </si>
  <si>
    <t>2020******</t>
  </si>
  <si>
    <t>Всего по основным мероприятиям</t>
  </si>
  <si>
    <t>Подпрограмма «Обеспечение дорожной деятельности в рамках регионального проекта в целях реализации национального проекта «Безопасные и качественные автомобильные дороги»</t>
  </si>
  <si>
    <t>Всего по подпрограмме</t>
  </si>
  <si>
    <t>Общий объем финансирования по муниципальной программе</t>
  </si>
  <si>
    <t>Всего по муниципальной программе</t>
  </si>
  <si>
    <t>из них финансовое обеспечение дорожной деятельности в  рамках национального проекта «Безопасные и качественные автомобильные дороги»</t>
  </si>
  <si>
    <t xml:space="preserve">***** Денежные обязательства, не исполненные в 2015 году </t>
  </si>
  <si>
    <t xml:space="preserve">****** Денежные обязательства, не исполненные в 2019 году </t>
  </si>
  <si>
    <t>В.И. Бауэр</t>
  </si>
  <si>
    <t>от ___________________№_____</t>
  </si>
  <si>
    <t>№      п/п</t>
  </si>
  <si>
    <t>Наименование  мероприятия</t>
  </si>
  <si>
    <r>
      <rPr>
        <b/>
        <sz val="18"/>
        <color indexed="8"/>
        <rFont val="Times New Roman"/>
        <charset val="204"/>
      </rPr>
      <t>Статус</t>
    </r>
    <r>
      <rPr>
        <b/>
        <vertAlign val="superscript"/>
        <sz val="18"/>
        <color indexed="8"/>
        <rFont val="Times New Roman"/>
        <charset val="204"/>
      </rPr>
      <t>1</t>
    </r>
  </si>
  <si>
    <t xml:space="preserve">Годы реализации </t>
  </si>
  <si>
    <t>Объем финансирования, тыс.руб.</t>
  </si>
  <si>
    <t>Непосредственный результат реализации мероприятия</t>
  </si>
  <si>
    <t>Муниципальный заказчик (заказчик), главный распорядитель (распорядитель) бюджетных средств, исполнитель</t>
  </si>
  <si>
    <t>Федеральный бюджет</t>
  </si>
  <si>
    <t>Краевой бюджет</t>
  </si>
  <si>
    <t>Бюджет города Сочи</t>
  </si>
  <si>
    <t>Внебюджетные источники</t>
  </si>
  <si>
    <t>Цель 1 Повышение уровня безопасности дорожного движения на автомобильных дорогах общего пользования местного значения и создание условий для комфортного проживания граждан в границах  муниципального образования город-курорт Сочи</t>
  </si>
  <si>
    <t>1.1.</t>
  </si>
  <si>
    <t>Задача 1.1 Обеспечение сохранности, поддержание и улучшение санитарного и технического состояния, срока эксплуатации автомобильных дорог общего пользования местного значения и обустройство техническими средствами организации дорожного движения, ликвидация последствий чрезвычайных ситуаций на автомобильных дорогах местного значения</t>
  </si>
  <si>
    <t>1.1.1.</t>
  </si>
  <si>
    <t>Основное мероприятие 1.1.1
Поддержание технико-эксплуатационного состояния автомобильных дорог общего пользования местного значения и обеспечение их соответствия требованиям технических регламентов, санитарных правил и нормативов</t>
  </si>
  <si>
    <t>1.1.1.1.</t>
  </si>
  <si>
    <t>Капитальный ремонт и ремонт автомобильных дорог общего пользования местного значения (включая проектно-изыскательские работы)*</t>
  </si>
  <si>
    <t xml:space="preserve"> Муниципальное казенное учреждение города Сочи "Управление автомобильных дорог" - муниципальный заказчик, департамент строительства администрации города Сочи.</t>
  </si>
  <si>
    <t xml:space="preserve">Капитальный ремонт и ремонт 3 134,5 кв.м </t>
  </si>
  <si>
    <t xml:space="preserve">Капитальный ремонт и ремонт 5 570,3 кв.м </t>
  </si>
  <si>
    <t xml:space="preserve">Капитальный ремонт и ремонт 7 532,5 кв.м </t>
  </si>
  <si>
    <t>1.1.1.2.</t>
  </si>
  <si>
    <t>Приобретение, изготовление, установка, ремонт и содержание элементов обустройства автомобильных дорог общего пользования местного значения**</t>
  </si>
  <si>
    <t>Муниципальное казенное учреждение города Сочи "Управление автомобильных дорог" - муниципальный заказчик, департамент строительства администрации города Сочи.</t>
  </si>
  <si>
    <t>Устройство 56 000 кв.м. разметки проезжей части дорог, приобретение, изготовление и установка 12 шт. искусственных дорожных неровностей, 390 шт. дорожных знаков, 50 м. направляющих пешеходных  ограждений</t>
  </si>
  <si>
    <t>1.1.1.3.</t>
  </si>
  <si>
    <t>Содержание и ремонт 34 шт. светофорных объектов ежегодно</t>
  </si>
  <si>
    <t>1.1.1.4.</t>
  </si>
  <si>
    <t>Администрация Адлерского внутригородского района города Сочи</t>
  </si>
  <si>
    <t>Администрация Адлерского внутригородского района муниципального образования городской округ город-курорт Сочи Краснодарского края</t>
  </si>
  <si>
    <t>1.1.1.5.</t>
  </si>
  <si>
    <t>Администрация Лазаревского внутригородского района города Сочи</t>
  </si>
  <si>
    <t>Администрация Лазаревского внутригородского района муниципального образования городской округ город-курорт Сочи Краснодарского края</t>
  </si>
  <si>
    <t>1.1.1.6.</t>
  </si>
  <si>
    <t xml:space="preserve">Содержание 239,60 км автомобильных дорог общего пользования местного значения </t>
  </si>
  <si>
    <t>Администрация Хостинского внутригородского района города Сочи</t>
  </si>
  <si>
    <t>Администрация Хостинского внутригородского района муниципального образования городской округ город-курорт Сочи Краснодарского края</t>
  </si>
  <si>
    <t>1.1.1.7.</t>
  </si>
  <si>
    <t xml:space="preserve">Администрация Центрального внутригородского района города Сочи
</t>
  </si>
  <si>
    <t>Администрация Центрального внутригородского района муниципального образования городской округ город-курорт Сочи Краснодарского края</t>
  </si>
  <si>
    <t>1.1.1.8.</t>
  </si>
  <si>
    <t>Муниципальное казенное учреждение города Сочи "Управление автомобильных дорог" - муниципальный заказчик, департамент транспорта и дорожного хозяйства администрации муниципального образования городской округ город-курорт Сочи Краснодарского края</t>
  </si>
  <si>
    <t>Инструментальная диагностика состояния дорожной сети, находящейся  в границах агломерации города Сочи</t>
  </si>
  <si>
    <t>Протяженность автомобильных дорог, подлежащих диагностике 723 км</t>
  </si>
  <si>
    <t>Проектно-изыскательские работы по строительству, реконструкции,  капитальному ремонту улично-дорожной сети, находящейся в границах Сочинской городской агломерации для последующего включения объектов в национальный проект «Безопасные и качественные автомобильные дороги»</t>
  </si>
  <si>
    <t>Проектно-изыскательские работы
(автомобильные дороги - 2 объекта)</t>
  </si>
  <si>
    <t>1.2.</t>
  </si>
  <si>
    <t>Задача 1.2 Обеспечение деятельности муниципальных казенных учреждений</t>
  </si>
  <si>
    <t>1.2.1.</t>
  </si>
  <si>
    <t>Основное мероприятие 1.2.1.
Финансирование в целях обеспечения деятельности  муниципального казенного учреждения города Сочи "Управление автомобильных дорог"</t>
  </si>
  <si>
    <t>1.2.1.1</t>
  </si>
  <si>
    <t>Содержание муниципального казенного учреждения города Сочи "Управление автомобильных дорог"</t>
  </si>
  <si>
    <t>Освоение средств бюджета города Сочи, предусмотренных учреждению не менее чем на 95% ежегодно</t>
  </si>
  <si>
    <t>1.2.1.2</t>
  </si>
  <si>
    <t>Содержание и эксплуатация автоматизированной системы управления дорожным движением, включая светофорные объекты</t>
  </si>
  <si>
    <t>Содержание и ремонт 34 шт. светофорных объектов и функционирование автоматизированной системы управления дорожным движением - 1 система (ежегодно)</t>
  </si>
  <si>
    <t xml:space="preserve"> Муниципальное казенное учреждение города Сочи "Управление автомобильных дорог" - муниципальный заказчик, департамент транспорта и дорожного хозяйства администрации муниципального образования городской округ город-курорт Сочи Краснодарского края</t>
  </si>
  <si>
    <t xml:space="preserve">Итого </t>
  </si>
  <si>
    <t>** Количество и месторасположение устанавливаемых средств искусственных дорожных неровностей проезжей части дорог, направляющих пешеходных ограждений и дорожных знаков, определяется в соответствии с предписаниями ОГИБДД УВД г. Сочи и решением городской межведомственной комиссии по обеспечению безопасности дорожного движения на территории муниципального образования город-курорт Сочи.</t>
  </si>
  <si>
    <t>к постановлению администрации</t>
  </si>
  <si>
    <t xml:space="preserve"> муниципального образования
городской округ город-курорт Сочи
Краснодарского края</t>
  </si>
  <si>
    <t xml:space="preserve">СВОДНЫЙ ПЕРЕЧЕНЬ 
основных мероприятий муниципальной программы
"Дорожная деятельность на территории муниципального образования город-курорт Сочи" </t>
  </si>
  <si>
    <r>
      <rPr>
        <b/>
        <sz val="14"/>
        <color indexed="8"/>
        <rFont val="Times New Roman"/>
        <charset val="204"/>
      </rPr>
      <t>Статус</t>
    </r>
    <r>
      <rPr>
        <b/>
        <vertAlign val="superscript"/>
        <sz val="14"/>
        <color indexed="8"/>
        <rFont val="Times New Roman"/>
        <charset val="204"/>
      </rPr>
      <t>1</t>
    </r>
  </si>
  <si>
    <t>Капитальный ремонт и ремонт автомобильных дорог общего пользования местного значения (включая проектно-изыскательские работы)</t>
  </si>
  <si>
    <t xml:space="preserve">Капитальный ремонт и ремонт 11 111 кв.м </t>
  </si>
  <si>
    <t>Капитальный ремонт и ремонт 55 555 кв.м площади автомобильных дорог общего пользования местного значения</t>
  </si>
  <si>
    <t>Приобретение, изготовление, установка, ремонт и содержание элементов обустройства автомобильных дорог общего пользования местного значения</t>
  </si>
  <si>
    <t xml:space="preserve">Устройство 56 000 кв.м. разметки проезжей части дорог, приобретение, изготовление и установка 12 шт. искусственных дорожных неровностей, 690 шт. дорожных знаков  </t>
  </si>
  <si>
    <t>Устройство 56 000 кв.м. разметки проезжей части дорог, приобретение, изготовление и установка 77 шт. искусственных дорожных неровностей, 750 шт. дорожных знаков, 1500 м. направляющих пешеходных  ограждений</t>
  </si>
  <si>
    <t>Устройство 56 000 кв.. разметки проезжей части дорог, приобретение, изготовление и установка 77 шт. искусственных дорожных неровностей, 750 шт. дорожных знаков, 1500 м. направляющих пешеходных  ограждений</t>
  </si>
  <si>
    <t>Устройство 56 000 кв.м. разметки проезжей части дорог, приобретение, изготовление и установка 397 шт. искусственных дорожных неровностей, 750 шт. дорожных знаков, 1500 м. направляющих пешеходных  ограждений</t>
  </si>
  <si>
    <t>Устройство 56 000 кв.. разметки проезжей части дорог ежегодно, приобретение, изготовление и установка 77 шт. искусственных дорожных неровностей, 4440 шт. дорожных знаков, 7500 м. направляющих пешеходных  ограждений</t>
  </si>
  <si>
    <t>Содержание и ремонт светофорных объектов в границах муниципального образования город-курорт Сочи</t>
  </si>
  <si>
    <t>Содержание  и ремонт автомобильных дорог общего пользования местного значения на территории Адлерского внутригородского района города Сочи</t>
  </si>
  <si>
    <t xml:space="preserve">Содержание 643,80 км автомобильных дорог общего пользования местного значения </t>
  </si>
  <si>
    <t>Содержание и ремонт автомобильных дорог общего пользования местного значения на территории Лазаревского внутригородского района  города Сочи</t>
  </si>
  <si>
    <t>Содержание 530,34 км автомобильных дорог общего пользования местного значения</t>
  </si>
  <si>
    <t>Содержание и ремонт автомобильных дорог общего пользования местного значения на территории Хостинского внутригородского района города Сочи</t>
  </si>
  <si>
    <t>Содержание и ремонт автомобильных дорог общего пользования местного значения на территории Центрального внутригородского района города Сочи</t>
  </si>
  <si>
    <t xml:space="preserve">Содержание 120,34 км автомобильных дорог общего пользования местного значения </t>
  </si>
  <si>
    <t>Инвентаризация, паспортизация и разработка проекта организации дорожного движения автомобильных дорог общего пользования местного значения муниципального образования город-курорт Сочи</t>
  </si>
  <si>
    <t xml:space="preserve">Проведение инвентаризации и паспортизации 40 км автомобильных дорог </t>
  </si>
  <si>
    <t>Проведение инвентаризации и паспортизации 200 км автомобильных дорог общего пользования местного значения</t>
  </si>
  <si>
    <t>1.3.</t>
  </si>
  <si>
    <t>Задача 1.3 Осуществление мониторинга автомобильных дорог общего пользования местного значения, техническое состояние которых не отвечает нормативным требованиям.</t>
  </si>
  <si>
    <t>1.3.1</t>
  </si>
  <si>
    <t>Основное мероприятие 1.3.1
Оценка потребности финансирования мероприятий, направленных на выполнение ремонтных работ на автомобильных дорогах общего пользования местного значения в целях приведения их к удовлетворительному эксплуатационному состоянию.</t>
  </si>
  <si>
    <t>284 899,8*</t>
  </si>
  <si>
    <t>582 333,5*</t>
  </si>
  <si>
    <t>554 668,6*</t>
  </si>
  <si>
    <t>2 816 138,9*</t>
  </si>
  <si>
    <t>1.3.1.1</t>
  </si>
  <si>
    <t>Осуществление контроля за увеличением (уменьшением) объема средств, необходимого к направлению на проведение капитального и ямочного ремонта, ремонта, реконструкции автомобильных дорог общего пользования местного значения на территории муниципального образования город-курорт Сочи, в целях исполнения судебных решений, предписаний и представлений правоохранительных органов, иных органов, уполномоченных в области надзора за эксплуатационным состоянием автомобильных дорог, а также по обращениям граждан и администраций соответствующих территориальных единиц.</t>
  </si>
  <si>
    <t>Ремонт 43 объектов автомобильных дорог (94 581 м2) по вступившим в законную силу решениям суда. Ремонт 9 объектов автомобильных дорог (18 327,5 м2) в рамках исполнения предписаний правоохранительных органов.</t>
  </si>
  <si>
    <t>Ремонт 32 объекта автомобильных дорог (86 835,52 м2). Реконструкция 4 объектов автомобильных дорог (4 982,5 м2). Проведение проектно-изыскательских работ по укреплению/устройству 5 подпорных снен общей протяженностью 337 п.м.</t>
  </si>
  <si>
    <t xml:space="preserve">Ремонт 32 объектов автомобильных дорог (86 835,52 м2). Реконструкция 4 объектов автомобильных дорог (4 982,5 м2). </t>
  </si>
  <si>
    <t xml:space="preserve">Ремонт 33 объектов автомобильных дорог (86 835,52 м2) Реконструкция 4 объектов автомобильных дорог (4 982,5 м2). </t>
  </si>
  <si>
    <t>Ремонт 212 объектов автомобильных дорог (486 233,56 м2). Реконструкция 16 объектов автомобильных дорог (19 930 м2). Проведение проектно-изыскательских работ по укреплению/устройству 5 подпорных снен общей протяженностью 337 п.м.</t>
  </si>
  <si>
    <r>
      <rPr>
        <vertAlign val="superscript"/>
        <sz val="14"/>
        <color indexed="8"/>
        <rFont val="Times New Roman"/>
        <charset val="204"/>
      </rPr>
      <t>1</t>
    </r>
    <r>
      <rPr>
        <sz val="14"/>
        <color indexed="8"/>
        <rFont val="Times New Roman"/>
        <charset val="204"/>
      </rPr>
      <t xml:space="preserve"> Статус "3" - целевые показатели рассчитаны по методике, включенной в состав муниципальной программы.</t>
    </r>
  </si>
  <si>
    <t xml:space="preserve">Исполняющий обязанности директора департамента
транспорта и дорожного хозяйства
администрации муниципального
образования городской округ
город-курорт Сочи Краснодарского края   </t>
  </si>
  <si>
    <t>Приложение № 5</t>
  </si>
  <si>
    <t>к постановлению администрации муниципального образования городской округ
город-курорт Сочи Краснодарского края</t>
  </si>
  <si>
    <t>Перечень мероприятий подпрограммы "Обеспечение дорожной деятельности в рамках регионального проекта в целях реализации национального проекта "Безопасные и качественные автомобильные дороги"</t>
  </si>
  <si>
    <t>Таблица 2</t>
  </si>
  <si>
    <t>Наименование мероприятия</t>
  </si>
  <si>
    <r>
      <rPr>
        <sz val="14"/>
        <color rgb="FF000000"/>
        <rFont val="Times New Roman"/>
        <charset val="204"/>
      </rPr>
      <t>Статус</t>
    </r>
    <r>
      <rPr>
        <vertAlign val="superscript"/>
        <sz val="14"/>
        <color rgb="FF000000"/>
        <rFont val="Times New Roman"/>
        <charset val="204"/>
      </rPr>
      <t>1</t>
    </r>
  </si>
  <si>
    <t>Цель 1 Развитие качественной дорожной сети в границах Сочинской городской агломерации в рамках национального проекта «Безопасные и качественные автомобильные дороги»</t>
  </si>
  <si>
    <r>
      <rPr>
        <sz val="14"/>
        <color rgb="FF000000"/>
        <rFont val="Times New Roman"/>
        <charset val="204"/>
      </rPr>
      <t>Задача 1 Д</t>
    </r>
    <r>
      <rPr>
        <sz val="14"/>
        <color theme="1"/>
        <rFont val="Times New Roman"/>
        <charset val="204"/>
      </rPr>
      <t xml:space="preserve">оведение в Сочинской городской агломерации доли автомобильных дорог общего пользования, соответствующих нормативным требованиям, в их общей протяженности до 85 процентов  </t>
    </r>
  </si>
  <si>
    <t>Строительство, реконструкция, капитальный ремонт и ремонт объектов дорожной сети Сочинской городской агломерации</t>
  </si>
  <si>
    <t xml:space="preserve">Общая протяженность объектов дорожной сети Сочинской городской агломерации, в отношении которых проведены работы по строительству, реконструкции, капитальному ремонту и ремонту:
2019 год - 83,7 км
2020 год – 109,4 км
2021 год – 27,3 км
2022 год – 54,3 км
2023 год – 54,3 км
2024 год – 10,8 км
</t>
  </si>
  <si>
    <t>Муниципальное казенное учреждение города Сочи «Управление автомобильных дорог» - муниципальный заказчик, департамент транспорта и дорожного хозяйства администрации города Сочи. </t>
  </si>
  <si>
    <t xml:space="preserve">риведение в нормативное состояние улично-дорожной сети городских агломераций </t>
  </si>
  <si>
    <t>Приведение в нормативное состояние улично-дорожной сети городских агломераций (Строительство, реконструкция, капитальный ремонт и ремонт объектов дорожной сети Сочинской городской агломерации)</t>
  </si>
  <si>
    <t>Муниципальное казенное учреждение города Сочи «Управление автомобильных дорог» - муниципальный заказчик, департамент транспорта и дорожного хозяйства администрации муниципального образования городской округ город-курорт Сочи Краснодарского края</t>
  </si>
  <si>
    <t>Задача 2 Автоматизация процессов управления дорожным движением в границах Сочинской городской агломерации</t>
  </si>
  <si>
    <t>Внедрение интеллектуальных транспортных систем, предусматривающих автоматизацию процессов управления дорожным движением в Сочинской городской агломерации</t>
  </si>
  <si>
    <t>выполнение мероприятий по внедрению интеллектуальных транспортных систем в Сочинской городской агломерации -100 %</t>
  </si>
  <si>
    <t>Итого по подпрограмме</t>
  </si>
  <si>
    <t>Директор департамента транспорта и 
дорожного хозяйства администрации муниципального образования 
городской округ город-курорт Сочи Краснодарского края</t>
  </si>
  <si>
    <t>В.С. Пронкин</t>
  </si>
  <si>
    <t xml:space="preserve">Приложение № 6
</t>
  </si>
  <si>
    <t>к постановлению администрации
муниципального образования городской округ
город-курорт Сочи Краснодарского края</t>
  </si>
  <si>
    <t>Объемы и источники финансирования подпрограммы по годам ее реализации</t>
  </si>
  <si>
    <t xml:space="preserve">Всего </t>
  </si>
  <si>
    <t>Директор департамента транспорта и дорожного хозяйства администрации муниципального образования городской округ город-курорт Сочи 
Краснодарского края</t>
  </si>
  <si>
    <t>Приложение № 3</t>
  </si>
  <si>
    <t>Исполняющий обязанности директора департамента транспорта и дорожного хозяйства администрации муниципального образования городской округ город-курорт Сочи Краснодарского края</t>
  </si>
  <si>
    <t xml:space="preserve">Приложение  № 4 к муниципальной программе 
«Дорожная деятельность на территории 
муниципального образования
 город-курорт Сочи»
</t>
  </si>
  <si>
    <t>к муниципальной программе</t>
  </si>
  <si>
    <t>№ п/п</t>
  </si>
  <si>
    <t>1.1.1.3</t>
  </si>
  <si>
    <t>1.1.1.4</t>
  </si>
  <si>
    <t>1.1.1.5</t>
  </si>
  <si>
    <t>1.1.1.6</t>
  </si>
  <si>
    <t>1.1.1.7</t>
  </si>
  <si>
    <t>1.1.1.8</t>
  </si>
  <si>
    <t>Показатель указан в приложении к перечню мероприятий муниципальной программы "Дорожная деятельность на территории города Сочи"</t>
  </si>
  <si>
    <t>*** Объемы финансирования, в том числе  по видам работ, распределяются между администрациями внутригородских районов и их подведомственными получателями бюджетных средств и утверждаются распоряжениями администраций внутригородских районов города Сочи.</t>
  </si>
  <si>
    <t>Содержание  и ремонт автомобильных дорог общего пользования местного значения на территории Адлерского внутригородского района муниципального образования городской округ город-курорт Сочи Краснодарского края***</t>
  </si>
  <si>
    <t>Содержание и ремонт автомобильных дорог общего пользования местного значения на территории Лазаревского внутригородского района муниципального образования городской округ город-курорт Сочи Краснодарского края***</t>
  </si>
  <si>
    <t>Содержание и ремонт автомобильных дорог общего пользования местного значения на территории Хостинского внутригородского района муниципального образования городской округ город-курорт Сочи Краснодарского края***</t>
  </si>
  <si>
    <t>Содержание, ремонт, капитальный ремонт автомобильных дорог общего пользования местного значения на территории Центрального внутригородского района муниципального образования городской округ город-курорт Сочи Краснодарского края***</t>
  </si>
  <si>
    <t>* Перечень объектов и целевые индикаторы программы утверждаются департаментом транспорта и дорожного хозяйства администрации муниципального образования городской округ город-курорт Сочи Краснодарского края</t>
  </si>
  <si>
    <t>2 – мероприятие включено в план мероприятий («дорожную карту»), содержащую ежегодные индикаторы, обеспечивающие достижение установленными указами Президента Российской Федерации от 7 мая 2012 года № 596-606 целевых показателей;</t>
  </si>
  <si>
    <t>3 – мероприятие является мероприятием приоритетных национальных проектов.</t>
  </si>
  <si>
    <r>
      <t xml:space="preserve">1 </t>
    </r>
    <r>
      <rPr>
        <sz val="18"/>
        <color theme="1"/>
        <rFont val="Times New Roman"/>
        <family val="1"/>
        <charset val="204"/>
      </rPr>
      <t>1 – мероприятие включает расходы, направляемые на капитальные вложения;</t>
    </r>
  </si>
  <si>
    <t xml:space="preserve">Приложение </t>
  </si>
  <si>
    <t>Цель 1 Развитие качественной дорожной сети в границах Сочинской городской агломерации в рамках национального проекта «Безопасные качественные дороги»</t>
  </si>
  <si>
    <t xml:space="preserve">Общая протяженность объектов дорожной сети Сочинской городской агломерации, в отношении которых проведены работы по строительству, реконструкции, капитальному ремонту и ремонту:
2022 год – 54,3 км
2023 год – 54,3 км
2024 год – 10,8 км
</t>
  </si>
  <si>
    <r>
      <t xml:space="preserve">1 </t>
    </r>
    <r>
      <rPr>
        <sz val="14"/>
        <rFont val="Times New Roman"/>
        <family val="1"/>
        <charset val="204"/>
      </rPr>
      <t>1 – мероприятие включает расходы, направляемые на капитальные вложения;</t>
    </r>
  </si>
  <si>
    <t>ОСНОВНЫЕ МЕРОПРИЯТИЯ
МУНИЦИПАЛЬНОЙ ПРОГРАММЫ "ДОРОЖНАЯ ДЕЯТЕЛЬНОСТЬ НА ТЕРРИТОРИИ ГОРОДА СОЧИ"</t>
  </si>
  <si>
    <t>Мероприятия подпрограммы «Обеспечение дорожной деятельности в рамках региональных проектов «Региональная и местная дорожная сеть (Краснодарский край)» и «Общесистемные меры развития дорожного хозяйства (Краснодарский край)» в рамках федеральных проектов «Региональная и местная дорожная сеть» и «Общесистемные меры развития дорожного хозяйства» национального проекта «Безопасные качественные дороги»</t>
  </si>
  <si>
    <t>Итого по основным мероприятиям</t>
  </si>
  <si>
    <t>ВСЕГО по муниципальной программе</t>
  </si>
  <si>
    <t>Всего по программе</t>
  </si>
  <si>
    <t xml:space="preserve">ПЕРЕЧЕНЬ ОСНОВНЫХ МЕРОПРИЯТИЙ
МУНИЦИПАЛЬНОЙ ПРОГРАММЫ </t>
  </si>
  <si>
    <t>Перечень мероприятий подпрограммы «Реализация региональных проектов «Региональная и местная дорожная сеть (Краснодарский край)» и «Общесистемные меры развития дорожного хозяйства (Краснодарский край)» в рамках федеральных проектов «Региональная и местная дорожная сеть» и «Общесистемные меры развития дорожного хозяйства» национального проекта «Безопасные качественные дороги»</t>
  </si>
  <si>
    <t>к подпрограмме «Реализация региональных проектов «Региональная и местная дорожная сеть (Краснодарский край)» и «Общесистемные меры развития дорожного хозяйства (Краснодарский край)» в рамках федеральных проектов «Региональная и местная дорожная сеть» и «Общесистемные меры развития дорожного хозяйства» национального проекта «Безопасные качественные дороги»</t>
  </si>
  <si>
    <t>Цель 1 Повышение уровня безопасности дорожного движения на автомобильных дорогах общего пользования местного значения и создание условий для комфортного проживания граждан в границах  муниципального образования городской округ город-курорт Сочи Краснодарского края</t>
  </si>
  <si>
    <t xml:space="preserve">                   Директор департамента транспорта и
                   дорожного хозяйства администрации муниципального образования
                   городской округ город-курорт Сочи Краснодарского края            </t>
  </si>
  <si>
    <t>А.А. Недвижай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</si>
</sst>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0.0"/>
    <numFmt numFmtId="166" formatCode="#,##0.0"/>
  </numFmts>
  <fonts count="49">
    <font>
      <sz val="11"/>
      <color theme="1"/>
      <name val="Calibri"/>
      <charset val="204"/>
      <scheme val="minor"/>
    </font>
    <font>
      <sz val="14"/>
      <color theme="1"/>
      <name val="Times New Roman"/>
      <charset val="204"/>
    </font>
    <font>
      <sz val="14"/>
      <name val="Times New Roman"/>
      <charset val="204"/>
    </font>
    <font>
      <sz val="14"/>
      <color rgb="FF000000"/>
      <name val="Times New Roman"/>
      <charset val="204"/>
    </font>
    <font>
      <b/>
      <sz val="14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b/>
      <sz val="16"/>
      <color indexed="8"/>
      <name val="Times New Roman"/>
      <charset val="204"/>
    </font>
    <font>
      <b/>
      <sz val="14"/>
      <color indexed="8"/>
      <name val="Times New Roman"/>
      <charset val="204"/>
    </font>
    <font>
      <sz val="14"/>
      <color indexed="8"/>
      <name val="Times New Roman"/>
      <charset val="204"/>
    </font>
    <font>
      <sz val="20"/>
      <color indexed="8"/>
      <name val="Times New Roman"/>
      <charset val="204"/>
    </font>
    <font>
      <sz val="20"/>
      <color theme="1"/>
      <name val="Calibri"/>
      <charset val="134"/>
      <scheme val="minor"/>
    </font>
    <font>
      <sz val="20"/>
      <color theme="1"/>
      <name val="Times New Roman"/>
      <charset val="204"/>
    </font>
    <font>
      <sz val="16"/>
      <name val="Times New Roman"/>
      <charset val="204"/>
    </font>
    <font>
      <b/>
      <sz val="8"/>
      <color theme="1"/>
      <name val="Calibri"/>
      <charset val="134"/>
      <scheme val="minor"/>
    </font>
    <font>
      <sz val="18"/>
      <color theme="1"/>
      <name val="Calibri"/>
      <charset val="134"/>
      <scheme val="minor"/>
    </font>
    <font>
      <sz val="16"/>
      <color theme="1"/>
      <name val="Calibri"/>
      <charset val="134"/>
      <scheme val="minor"/>
    </font>
    <font>
      <b/>
      <sz val="26"/>
      <color indexed="8"/>
      <name val="Times New Roman"/>
      <charset val="204"/>
    </font>
    <font>
      <b/>
      <sz val="18"/>
      <color indexed="8"/>
      <name val="Times New Roman"/>
      <charset val="204"/>
    </font>
    <font>
      <sz val="18"/>
      <color indexed="8"/>
      <name val="Times New Roman"/>
      <charset val="204"/>
    </font>
    <font>
      <sz val="19.5"/>
      <color indexed="8"/>
      <name val="Times New Roman"/>
      <charset val="204"/>
    </font>
    <font>
      <sz val="19.5"/>
      <name val="Times New Roman"/>
      <charset val="204"/>
    </font>
    <font>
      <sz val="20"/>
      <name val="Times New Roman"/>
      <charset val="204"/>
    </font>
    <font>
      <sz val="18"/>
      <name val="Times New Roman"/>
      <charset val="204"/>
    </font>
    <font>
      <sz val="19.5"/>
      <color theme="1"/>
      <name val="Times New Roman"/>
      <charset val="204"/>
    </font>
    <font>
      <sz val="19"/>
      <color indexed="8"/>
      <name val="Times New Roman"/>
      <charset val="204"/>
    </font>
    <font>
      <sz val="18"/>
      <color theme="1"/>
      <name val="Times New Roman"/>
      <charset val="204"/>
    </font>
    <font>
      <sz val="19"/>
      <color theme="1"/>
      <name val="Times New Roman"/>
      <charset val="204"/>
    </font>
    <font>
      <b/>
      <sz val="19"/>
      <color indexed="8"/>
      <name val="Times New Roman"/>
      <charset val="204"/>
    </font>
    <font>
      <sz val="24"/>
      <color indexed="8"/>
      <name val="Times New Roman"/>
      <charset val="204"/>
    </font>
    <font>
      <sz val="24"/>
      <color theme="1"/>
      <name val="Calibri"/>
      <charset val="134"/>
      <scheme val="minor"/>
    </font>
    <font>
      <sz val="24"/>
      <color theme="1"/>
      <name val="Times New Roman"/>
      <charset val="204"/>
    </font>
    <font>
      <sz val="14"/>
      <color rgb="FFFF0000"/>
      <name val="Times New Roman"/>
      <charset val="204"/>
    </font>
    <font>
      <sz val="11"/>
      <color indexed="8"/>
      <name val="Times New Roman"/>
      <charset val="204"/>
    </font>
    <font>
      <sz val="11"/>
      <color indexed="8"/>
      <name val="Calibri"/>
      <charset val="134"/>
    </font>
    <font>
      <sz val="11"/>
      <color theme="1"/>
      <name val="Calibri"/>
      <charset val="134"/>
      <scheme val="minor"/>
    </font>
    <font>
      <vertAlign val="superscript"/>
      <sz val="14"/>
      <color rgb="FF000000"/>
      <name val="Times New Roman"/>
      <charset val="204"/>
    </font>
    <font>
      <b/>
      <vertAlign val="superscript"/>
      <sz val="14"/>
      <color indexed="8"/>
      <name val="Times New Roman"/>
      <charset val="204"/>
    </font>
    <font>
      <vertAlign val="superscript"/>
      <sz val="14"/>
      <color indexed="8"/>
      <name val="Times New Roman"/>
      <charset val="204"/>
    </font>
    <font>
      <b/>
      <vertAlign val="superscript"/>
      <sz val="18"/>
      <color indexed="8"/>
      <name val="Times New Roman"/>
      <charset val="204"/>
    </font>
    <font>
      <sz val="11"/>
      <color theme="1"/>
      <name val="Calibri"/>
      <charset val="204"/>
      <scheme val="minor"/>
    </font>
    <font>
      <vertAlign val="superscript"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9.5"/>
      <color indexed="8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164" fontId="39" fillId="0" borderId="0" applyFont="0" applyFill="0" applyBorder="0" applyAlignment="0" applyProtection="0"/>
    <xf numFmtId="0" fontId="34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</cellStyleXfs>
  <cellXfs count="298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6" fontId="3" fillId="0" borderId="1" xfId="1" applyNumberFormat="1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166" fontId="3" fillId="3" borderId="7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top" wrapText="1"/>
    </xf>
    <xf numFmtId="166" fontId="3" fillId="3" borderId="7" xfId="0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4" fillId="2" borderId="0" xfId="2" applyFont="1" applyFill="1" applyAlignment="1">
      <alignment horizontal="center" vertical="top"/>
    </xf>
    <xf numFmtId="0" fontId="5" fillId="2" borderId="0" xfId="2" applyFont="1" applyFill="1" applyAlignment="1">
      <alignment vertical="top"/>
    </xf>
    <xf numFmtId="0" fontId="2" fillId="0" borderId="0" xfId="2" applyFont="1" applyFill="1"/>
    <xf numFmtId="0" fontId="2" fillId="0" borderId="0" xfId="2" applyFont="1" applyFill="1" applyAlignment="1">
      <alignment wrapText="1"/>
    </xf>
    <xf numFmtId="0" fontId="2" fillId="2" borderId="0" xfId="2" applyFont="1" applyFill="1" applyAlignment="1">
      <alignment vertical="top" wrapText="1"/>
    </xf>
    <xf numFmtId="0" fontId="7" fillId="2" borderId="1" xfId="2" applyFont="1" applyFill="1" applyBorder="1" applyAlignment="1">
      <alignment horizontal="center" vertical="top" wrapText="1"/>
    </xf>
    <xf numFmtId="0" fontId="7" fillId="2" borderId="1" xfId="2" applyFont="1" applyFill="1" applyBorder="1" applyAlignment="1">
      <alignment horizontal="center" vertical="top"/>
    </xf>
    <xf numFmtId="0" fontId="7" fillId="2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top"/>
    </xf>
    <xf numFmtId="0" fontId="7" fillId="2" borderId="1" xfId="2" applyFont="1" applyFill="1" applyBorder="1" applyAlignment="1">
      <alignment horizontal="left" vertical="top" wrapText="1"/>
    </xf>
    <xf numFmtId="0" fontId="8" fillId="2" borderId="1" xfId="2" applyFont="1" applyFill="1" applyBorder="1" applyAlignment="1">
      <alignment horizontal="center" vertical="top" wrapText="1"/>
    </xf>
    <xf numFmtId="0" fontId="7" fillId="2" borderId="7" xfId="2" applyFont="1" applyFill="1" applyBorder="1" applyAlignment="1">
      <alignment horizontal="center" vertical="center"/>
    </xf>
    <xf numFmtId="166" fontId="7" fillId="2" borderId="7" xfId="5" applyNumberFormat="1" applyFont="1" applyFill="1" applyBorder="1" applyAlignment="1">
      <alignment horizontal="center" vertical="center" wrapText="1"/>
    </xf>
    <xf numFmtId="166" fontId="7" fillId="2" borderId="1" xfId="5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top" wrapText="1"/>
    </xf>
    <xf numFmtId="166" fontId="8" fillId="2" borderId="1" xfId="5" applyNumberFormat="1" applyFont="1" applyFill="1" applyBorder="1" applyAlignment="1">
      <alignment horizontal="center" vertical="center" wrapText="1"/>
    </xf>
    <xf numFmtId="166" fontId="2" fillId="2" borderId="1" xfId="5" applyNumberFormat="1" applyFont="1" applyFill="1" applyBorder="1" applyAlignment="1">
      <alignment horizontal="center" vertical="center" wrapText="1"/>
    </xf>
    <xf numFmtId="0" fontId="2" fillId="2" borderId="0" xfId="2" applyNumberFormat="1" applyFont="1" applyFill="1" applyAlignment="1">
      <alignment horizontal="center" vertical="center"/>
    </xf>
    <xf numFmtId="0" fontId="2" fillId="2" borderId="0" xfId="2" applyFont="1" applyFill="1" applyAlignment="1">
      <alignment horizontal="right" wrapText="1"/>
    </xf>
    <xf numFmtId="0" fontId="2" fillId="2" borderId="0" xfId="2" applyFont="1" applyFill="1" applyAlignment="1">
      <alignment horizontal="right"/>
    </xf>
    <xf numFmtId="0" fontId="2" fillId="2" borderId="0" xfId="2" applyFont="1" applyFill="1" applyAlignment="1">
      <alignment horizontal="right" vertical="top" wrapText="1"/>
    </xf>
    <xf numFmtId="2" fontId="8" fillId="2" borderId="1" xfId="5" applyNumberFormat="1" applyFont="1" applyFill="1" applyBorder="1" applyAlignment="1">
      <alignment horizontal="center" vertical="center" wrapText="1"/>
    </xf>
    <xf numFmtId="3" fontId="2" fillId="2" borderId="1" xfId="2" applyNumberFormat="1" applyFont="1" applyFill="1" applyBorder="1" applyAlignment="1">
      <alignment horizontal="left" vertical="top" wrapText="1"/>
    </xf>
    <xf numFmtId="0" fontId="8" fillId="2" borderId="1" xfId="2" applyFont="1" applyFill="1" applyBorder="1" applyAlignment="1">
      <alignment vertical="top" wrapText="1"/>
    </xf>
    <xf numFmtId="0" fontId="1" fillId="2" borderId="1" xfId="2" applyFont="1" applyFill="1" applyBorder="1" applyAlignment="1">
      <alignment horizontal="center" vertical="top"/>
    </xf>
    <xf numFmtId="2" fontId="8" fillId="2" borderId="1" xfId="5" applyNumberFormat="1" applyFont="1" applyFill="1" applyBorder="1" applyAlignment="1">
      <alignment horizontal="right" vertical="top" wrapText="1"/>
    </xf>
    <xf numFmtId="2" fontId="8" fillId="2" borderId="1" xfId="5" applyNumberFormat="1" applyFont="1" applyFill="1" applyBorder="1" applyAlignment="1">
      <alignment horizontal="right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top" wrapText="1"/>
    </xf>
    <xf numFmtId="0" fontId="7" fillId="2" borderId="0" xfId="2" applyFont="1" applyFill="1" applyBorder="1" applyAlignment="1">
      <alignment horizontal="center" vertical="top"/>
    </xf>
    <xf numFmtId="166" fontId="7" fillId="2" borderId="0" xfId="5" applyNumberFormat="1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top" wrapText="1"/>
    </xf>
    <xf numFmtId="0" fontId="9" fillId="2" borderId="0" xfId="2" applyFont="1" applyFill="1" applyBorder="1" applyAlignment="1">
      <alignment vertical="top" wrapText="1"/>
    </xf>
    <xf numFmtId="0" fontId="10" fillId="2" borderId="0" xfId="2" applyFont="1" applyFill="1" applyAlignment="1">
      <alignment vertical="top"/>
    </xf>
    <xf numFmtId="166" fontId="5" fillId="2" borderId="0" xfId="2" applyNumberFormat="1" applyFont="1" applyFill="1" applyAlignment="1">
      <alignment vertical="top"/>
    </xf>
    <xf numFmtId="4" fontId="5" fillId="2" borderId="0" xfId="2" applyNumberFormat="1" applyFont="1" applyFill="1" applyAlignment="1">
      <alignment vertical="top"/>
    </xf>
    <xf numFmtId="0" fontId="12" fillId="2" borderId="0" xfId="2" applyFont="1" applyFill="1"/>
    <xf numFmtId="0" fontId="13" fillId="2" borderId="0" xfId="2" applyFont="1" applyFill="1" applyAlignment="1">
      <alignment horizontal="center" vertical="center"/>
    </xf>
    <xf numFmtId="0" fontId="14" fillId="2" borderId="0" xfId="2" applyFont="1" applyFill="1" applyAlignment="1">
      <alignment vertical="top"/>
    </xf>
    <xf numFmtId="0" fontId="15" fillId="2" borderId="0" xfId="2" applyFont="1" applyFill="1" applyAlignment="1">
      <alignment vertical="top"/>
    </xf>
    <xf numFmtId="0" fontId="15" fillId="2" borderId="0" xfId="2" applyFont="1" applyFill="1" applyAlignment="1">
      <alignment horizontal="left" vertical="top"/>
    </xf>
    <xf numFmtId="0" fontId="15" fillId="2" borderId="0" xfId="2" applyFont="1" applyFill="1" applyAlignment="1">
      <alignment horizontal="center" vertical="center"/>
    </xf>
    <xf numFmtId="0" fontId="12" fillId="2" borderId="0" xfId="2" applyFont="1" applyFill="1" applyAlignment="1">
      <alignment horizontal="left" wrapText="1"/>
    </xf>
    <xf numFmtId="0" fontId="12" fillId="2" borderId="0" xfId="2" applyFont="1" applyFill="1" applyAlignment="1">
      <alignment wrapText="1"/>
    </xf>
    <xf numFmtId="0" fontId="12" fillId="2" borderId="0" xfId="2" applyFont="1" applyFill="1" applyAlignment="1">
      <alignment horizontal="center" vertical="center"/>
    </xf>
    <xf numFmtId="0" fontId="12" fillId="2" borderId="0" xfId="2" applyFont="1" applyFill="1" applyAlignment="1">
      <alignment vertical="top" wrapText="1"/>
    </xf>
    <xf numFmtId="0" fontId="6" fillId="2" borderId="0" xfId="2" applyFont="1" applyFill="1" applyAlignment="1">
      <alignment horizontal="left" vertical="top"/>
    </xf>
    <xf numFmtId="0" fontId="6" fillId="2" borderId="0" xfId="2" applyFont="1" applyFill="1" applyAlignment="1">
      <alignment horizontal="center" vertical="center"/>
    </xf>
    <xf numFmtId="0" fontId="17" fillId="2" borderId="1" xfId="2" applyFont="1" applyFill="1" applyBorder="1" applyAlignment="1">
      <alignment horizontal="center" vertical="center"/>
    </xf>
    <xf numFmtId="0" fontId="18" fillId="2" borderId="1" xfId="2" applyFont="1" applyFill="1" applyBorder="1" applyAlignment="1">
      <alignment horizontal="center" vertical="top"/>
    </xf>
    <xf numFmtId="0" fontId="19" fillId="2" borderId="1" xfId="2" applyFont="1" applyFill="1" applyBorder="1" applyAlignment="1">
      <alignment horizontal="center" vertical="center"/>
    </xf>
    <xf numFmtId="166" fontId="19" fillId="2" borderId="1" xfId="4" applyNumberFormat="1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vertical="center" wrapText="1"/>
    </xf>
    <xf numFmtId="166" fontId="20" fillId="2" borderId="1" xfId="4" applyNumberFormat="1" applyFont="1" applyFill="1" applyBorder="1" applyAlignment="1">
      <alignment horizontal="center" vertical="center" wrapText="1"/>
    </xf>
    <xf numFmtId="0" fontId="21" fillId="2" borderId="0" xfId="2" applyFont="1" applyFill="1" applyAlignment="1">
      <alignment horizontal="center" vertical="center"/>
    </xf>
    <xf numFmtId="0" fontId="22" fillId="2" borderId="0" xfId="2" applyFont="1" applyFill="1" applyAlignment="1">
      <alignment horizontal="right" wrapText="1"/>
    </xf>
    <xf numFmtId="0" fontId="22" fillId="2" borderId="0" xfId="2" applyFont="1" applyFill="1" applyAlignment="1">
      <alignment horizontal="right" vertical="top" wrapText="1"/>
    </xf>
    <xf numFmtId="166" fontId="15" fillId="2" borderId="0" xfId="2" applyNumberFormat="1" applyFont="1" applyFill="1" applyAlignment="1">
      <alignment vertical="top"/>
    </xf>
    <xf numFmtId="2" fontId="19" fillId="2" borderId="1" xfId="4" applyNumberFormat="1" applyFont="1" applyFill="1" applyBorder="1" applyAlignment="1">
      <alignment horizontal="center" vertical="center" wrapText="1"/>
    </xf>
    <xf numFmtId="3" fontId="23" fillId="2" borderId="1" xfId="2" applyNumberFormat="1" applyFont="1" applyFill="1" applyBorder="1" applyAlignment="1">
      <alignment horizontal="center" vertical="top" wrapText="1"/>
    </xf>
    <xf numFmtId="0" fontId="23" fillId="2" borderId="1" xfId="2" applyFont="1" applyFill="1" applyBorder="1" applyAlignment="1">
      <alignment horizontal="center" vertical="top" wrapText="1"/>
    </xf>
    <xf numFmtId="0" fontId="19" fillId="2" borderId="7" xfId="2" applyFont="1" applyFill="1" applyBorder="1" applyAlignment="1">
      <alignment vertical="top" wrapText="1"/>
    </xf>
    <xf numFmtId="0" fontId="19" fillId="2" borderId="1" xfId="2" applyFont="1" applyFill="1" applyBorder="1" applyAlignment="1">
      <alignment vertical="top" wrapText="1"/>
    </xf>
    <xf numFmtId="0" fontId="19" fillId="2" borderId="1" xfId="2" applyFont="1" applyFill="1" applyBorder="1" applyAlignment="1">
      <alignment horizontal="left" vertical="top" wrapText="1"/>
    </xf>
    <xf numFmtId="0" fontId="26" fillId="2" borderId="1" xfId="2" applyFont="1" applyFill="1" applyBorder="1" applyAlignment="1">
      <alignment horizontal="center" vertical="top"/>
    </xf>
    <xf numFmtId="0" fontId="27" fillId="2" borderId="1" xfId="2" applyFont="1" applyFill="1" applyBorder="1" applyAlignment="1">
      <alignment horizontal="center" vertical="center"/>
    </xf>
    <xf numFmtId="166" fontId="27" fillId="2" borderId="1" xfId="4" applyNumberFormat="1" applyFont="1" applyFill="1" applyBorder="1" applyAlignment="1">
      <alignment horizontal="center" vertical="center" wrapText="1"/>
    </xf>
    <xf numFmtId="0" fontId="24" fillId="2" borderId="1" xfId="2" applyFont="1" applyFill="1" applyBorder="1" applyAlignment="1">
      <alignment horizontal="center" vertical="center"/>
    </xf>
    <xf numFmtId="166" fontId="24" fillId="2" borderId="1" xfId="4" applyNumberFormat="1" applyFont="1" applyFill="1" applyBorder="1" applyAlignment="1">
      <alignment horizontal="center" vertical="center" wrapText="1"/>
    </xf>
    <xf numFmtId="0" fontId="24" fillId="2" borderId="6" xfId="2" applyFont="1" applyFill="1" applyBorder="1" applyAlignment="1">
      <alignment vertical="center" wrapText="1"/>
    </xf>
    <xf numFmtId="0" fontId="24" fillId="2" borderId="7" xfId="2" applyFont="1" applyFill="1" applyBorder="1" applyAlignment="1">
      <alignment vertical="center" wrapText="1"/>
    </xf>
    <xf numFmtId="0" fontId="25" fillId="2" borderId="0" xfId="2" applyFont="1" applyFill="1" applyAlignment="1">
      <alignment horizontal="center" vertical="center" wrapText="1"/>
    </xf>
    <xf numFmtId="0" fontId="29" fillId="2" borderId="0" xfId="2" applyFont="1" applyFill="1" applyAlignment="1">
      <alignment horizontal="left" vertical="top"/>
    </xf>
    <xf numFmtId="2" fontId="24" fillId="2" borderId="1" xfId="4" applyNumberFormat="1" applyFont="1" applyFill="1" applyBorder="1" applyAlignment="1">
      <alignment horizontal="right" vertical="center" wrapText="1"/>
    </xf>
    <xf numFmtId="0" fontId="24" fillId="2" borderId="7" xfId="2" applyFont="1" applyFill="1" applyBorder="1" applyAlignment="1">
      <alignment vertical="top" wrapText="1"/>
    </xf>
    <xf numFmtId="0" fontId="30" fillId="2" borderId="0" xfId="2" applyFont="1" applyFill="1" applyAlignment="1">
      <alignment horizontal="right"/>
    </xf>
    <xf numFmtId="0" fontId="28" fillId="2" borderId="0" xfId="2" applyFont="1" applyFill="1" applyAlignment="1">
      <alignment horizontal="left" vertical="top" wrapText="1"/>
    </xf>
    <xf numFmtId="0" fontId="30" fillId="2" borderId="0" xfId="2" applyFont="1" applyFill="1" applyAlignment="1">
      <alignment horizontal="center" vertical="top"/>
    </xf>
    <xf numFmtId="4" fontId="15" fillId="2" borderId="0" xfId="2" applyNumberFormat="1" applyFont="1" applyFill="1" applyAlignment="1">
      <alignment vertical="top"/>
    </xf>
    <xf numFmtId="0" fontId="31" fillId="0" borderId="0" xfId="0" applyFont="1" applyAlignment="1">
      <alignment horizontal="right"/>
    </xf>
    <xf numFmtId="166" fontId="3" fillId="0" borderId="1" xfId="1" applyNumberFormat="1" applyFont="1" applyBorder="1" applyAlignment="1">
      <alignment horizontal="center" vertical="top" wrapText="1"/>
    </xf>
    <xf numFmtId="166" fontId="1" fillId="0" borderId="0" xfId="0" applyNumberFormat="1" applyFont="1"/>
    <xf numFmtId="0" fontId="24" fillId="2" borderId="1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top" wrapText="1"/>
    </xf>
    <xf numFmtId="0" fontId="17" fillId="2" borderId="1" xfId="2" applyFont="1" applyFill="1" applyBorder="1" applyAlignment="1">
      <alignment horizontal="center" vertical="top" wrapText="1"/>
    </xf>
    <xf numFmtId="0" fontId="27" fillId="2" borderId="5" xfId="2" applyFont="1" applyFill="1" applyBorder="1" applyAlignment="1">
      <alignment horizontal="center" vertical="center"/>
    </xf>
    <xf numFmtId="0" fontId="25" fillId="2" borderId="0" xfId="2" applyFont="1" applyFill="1" applyAlignment="1">
      <alignment horizontal="left" vertical="top"/>
    </xf>
    <xf numFmtId="0" fontId="25" fillId="2" borderId="0" xfId="2" applyFont="1" applyFill="1" applyAlignment="1">
      <alignment horizontal="left" vertical="top" wrapText="1"/>
    </xf>
    <xf numFmtId="0" fontId="21" fillId="2" borderId="0" xfId="2" applyFont="1" applyFill="1" applyAlignment="1">
      <alignment horizontal="right" wrapText="1"/>
    </xf>
    <xf numFmtId="0" fontId="6" fillId="2" borderId="0" xfId="2" applyFont="1" applyFill="1" applyAlignment="1">
      <alignment horizontal="center" vertical="top"/>
    </xf>
    <xf numFmtId="0" fontId="1" fillId="0" borderId="0" xfId="0" applyFont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vertical="center" wrapText="1"/>
    </xf>
    <xf numFmtId="0" fontId="24" fillId="2" borderId="5" xfId="2" applyFont="1" applyFill="1" applyBorder="1" applyAlignment="1">
      <alignment vertical="top" wrapText="1"/>
    </xf>
    <xf numFmtId="0" fontId="24" fillId="2" borderId="6" xfId="2" applyFont="1" applyFill="1" applyBorder="1" applyAlignment="1">
      <alignment vertical="top" wrapText="1"/>
    </xf>
    <xf numFmtId="0" fontId="27" fillId="2" borderId="5" xfId="2" applyFont="1" applyFill="1" applyBorder="1" applyAlignment="1">
      <alignment vertical="top" wrapText="1"/>
    </xf>
    <xf numFmtId="0" fontId="27" fillId="2" borderId="6" xfId="2" applyFont="1" applyFill="1" applyBorder="1" applyAlignment="1">
      <alignment vertical="top" wrapText="1"/>
    </xf>
    <xf numFmtId="0" fontId="24" fillId="2" borderId="0" xfId="2" applyFont="1" applyFill="1" applyBorder="1" applyAlignment="1">
      <alignment vertical="top" wrapText="1"/>
    </xf>
    <xf numFmtId="0" fontId="27" fillId="2" borderId="0" xfId="2" applyFont="1" applyFill="1" applyBorder="1" applyAlignment="1">
      <alignment vertical="top" wrapText="1"/>
    </xf>
    <xf numFmtId="0" fontId="27" fillId="2" borderId="0" xfId="2" applyFont="1" applyFill="1" applyBorder="1" applyAlignment="1">
      <alignment horizontal="center" vertical="top" wrapText="1"/>
    </xf>
    <xf numFmtId="0" fontId="27" fillId="2" borderId="0" xfId="2" applyFont="1" applyFill="1" applyBorder="1" applyAlignment="1">
      <alignment horizontal="center" vertical="center"/>
    </xf>
    <xf numFmtId="166" fontId="27" fillId="2" borderId="0" xfId="4" applyNumberFormat="1" applyFont="1" applyFill="1" applyBorder="1" applyAlignment="1">
      <alignment horizontal="center" vertical="center" wrapText="1"/>
    </xf>
    <xf numFmtId="0" fontId="27" fillId="2" borderId="7" xfId="2" applyFont="1" applyFill="1" applyBorder="1" applyAlignment="1">
      <alignment vertical="top" wrapText="1"/>
    </xf>
    <xf numFmtId="0" fontId="42" fillId="2" borderId="1" xfId="2" applyFont="1" applyFill="1" applyBorder="1" applyAlignment="1">
      <alignment horizontal="center" vertical="center"/>
    </xf>
    <xf numFmtId="166" fontId="42" fillId="2" borderId="1" xfId="4" applyNumberFormat="1" applyFont="1" applyFill="1" applyBorder="1" applyAlignment="1">
      <alignment horizontal="center" vertical="center" wrapText="1"/>
    </xf>
    <xf numFmtId="0" fontId="45" fillId="2" borderId="0" xfId="0" applyFont="1" applyFill="1" applyAlignment="1">
      <alignment horizontal="center" vertical="top"/>
    </xf>
    <xf numFmtId="0" fontId="45" fillId="2" borderId="0" xfId="0" applyFont="1" applyFill="1" applyAlignment="1">
      <alignment horizontal="left"/>
    </xf>
    <xf numFmtId="0" fontId="45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166" fontId="3" fillId="2" borderId="7" xfId="1" applyNumberFormat="1" applyFont="1" applyFill="1" applyBorder="1" applyAlignment="1">
      <alignment horizontal="center" vertical="center" wrapText="1"/>
    </xf>
    <xf numFmtId="166" fontId="3" fillId="2" borderId="7" xfId="0" applyNumberFormat="1" applyFont="1" applyFill="1" applyBorder="1" applyAlignment="1">
      <alignment horizontal="center" vertical="center" wrapText="1"/>
    </xf>
    <xf numFmtId="0" fontId="46" fillId="2" borderId="1" xfId="2" applyFont="1" applyFill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164" fontId="47" fillId="0" borderId="1" xfId="1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164" fontId="47" fillId="0" borderId="1" xfId="0" applyNumberFormat="1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164" fontId="48" fillId="0" borderId="1" xfId="0" applyNumberFormat="1" applyFont="1" applyBorder="1" applyAlignment="1">
      <alignment horizontal="center" vertical="center"/>
    </xf>
    <xf numFmtId="0" fontId="46" fillId="2" borderId="1" xfId="2" applyFont="1" applyFill="1" applyBorder="1" applyAlignment="1">
      <alignment horizontal="center" vertical="center" wrapText="1"/>
    </xf>
    <xf numFmtId="166" fontId="3" fillId="0" borderId="5" xfId="1" applyNumberFormat="1" applyFont="1" applyBorder="1" applyAlignment="1">
      <alignment horizontal="center" vertical="center" wrapText="1"/>
    </xf>
    <xf numFmtId="166" fontId="3" fillId="0" borderId="7" xfId="1" applyNumberFormat="1" applyFont="1" applyBorder="1" applyAlignment="1">
      <alignment horizontal="center" vertical="center" wrapText="1"/>
    </xf>
    <xf numFmtId="166" fontId="3" fillId="0" borderId="5" xfId="0" applyNumberFormat="1" applyFont="1" applyBorder="1" applyAlignment="1">
      <alignment horizontal="center" vertical="center" wrapText="1"/>
    </xf>
    <xf numFmtId="166" fontId="3" fillId="0" borderId="7" xfId="0" applyNumberFormat="1" applyFont="1" applyBorder="1" applyAlignment="1">
      <alignment horizontal="center" vertical="center" wrapText="1"/>
    </xf>
    <xf numFmtId="0" fontId="32" fillId="2" borderId="0" xfId="2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48" fillId="0" borderId="2" xfId="0" applyFont="1" applyBorder="1" applyAlignment="1">
      <alignment horizontal="left" vertical="top" wrapText="1"/>
    </xf>
    <xf numFmtId="0" fontId="48" fillId="0" borderId="3" xfId="0" applyFont="1" applyBorder="1" applyAlignment="1">
      <alignment horizontal="left" vertical="top" wrapText="1"/>
    </xf>
    <xf numFmtId="0" fontId="48" fillId="0" borderId="4" xfId="0" applyFont="1" applyBorder="1" applyAlignment="1">
      <alignment horizontal="left" vertical="top" wrapText="1"/>
    </xf>
    <xf numFmtId="0" fontId="48" fillId="0" borderId="2" xfId="0" applyFont="1" applyBorder="1" applyAlignment="1">
      <alignment horizontal="left" vertical="center" wrapText="1"/>
    </xf>
    <xf numFmtId="0" fontId="48" fillId="0" borderId="3" xfId="0" applyFont="1" applyBorder="1" applyAlignment="1">
      <alignment horizontal="left" vertical="center" wrapText="1"/>
    </xf>
    <xf numFmtId="0" fontId="48" fillId="0" borderId="4" xfId="0" applyFont="1" applyBorder="1" applyAlignment="1">
      <alignment horizontal="left" vertical="center" wrapText="1"/>
    </xf>
    <xf numFmtId="0" fontId="46" fillId="2" borderId="1" xfId="2" applyFont="1" applyFill="1" applyBorder="1" applyAlignment="1">
      <alignment horizontal="center" vertical="center"/>
    </xf>
    <xf numFmtId="0" fontId="46" fillId="2" borderId="1" xfId="2" applyFont="1" applyFill="1" applyBorder="1" applyAlignment="1">
      <alignment horizontal="center" vertical="center" wrapText="1"/>
    </xf>
    <xf numFmtId="0" fontId="46" fillId="2" borderId="5" xfId="2" applyFont="1" applyFill="1" applyBorder="1" applyAlignment="1">
      <alignment horizontal="center" vertical="center" wrapText="1"/>
    </xf>
    <xf numFmtId="0" fontId="46" fillId="2" borderId="6" xfId="2" applyFont="1" applyFill="1" applyBorder="1" applyAlignment="1">
      <alignment horizontal="center" vertical="center" wrapText="1"/>
    </xf>
    <xf numFmtId="0" fontId="24" fillId="2" borderId="5" xfId="2" applyFont="1" applyFill="1" applyBorder="1" applyAlignment="1">
      <alignment horizontal="center" vertical="top" wrapText="1"/>
    </xf>
    <xf numFmtId="0" fontId="24" fillId="2" borderId="6" xfId="2" applyFont="1" applyFill="1" applyBorder="1" applyAlignment="1">
      <alignment horizontal="center" vertical="top" wrapText="1"/>
    </xf>
    <xf numFmtId="0" fontId="24" fillId="2" borderId="7" xfId="2" applyFont="1" applyFill="1" applyBorder="1" applyAlignment="1">
      <alignment horizontal="center" vertical="top" wrapText="1"/>
    </xf>
    <xf numFmtId="0" fontId="24" fillId="2" borderId="5" xfId="2" applyFont="1" applyFill="1" applyBorder="1" applyAlignment="1">
      <alignment horizontal="center" vertical="center" wrapText="1"/>
    </xf>
    <xf numFmtId="0" fontId="24" fillId="2" borderId="6" xfId="2" applyFont="1" applyFill="1" applyBorder="1" applyAlignment="1">
      <alignment horizontal="center" vertical="center" wrapText="1"/>
    </xf>
    <xf numFmtId="0" fontId="24" fillId="2" borderId="7" xfId="2" applyFont="1" applyFill="1" applyBorder="1" applyAlignment="1">
      <alignment horizontal="center" vertical="center" wrapText="1"/>
    </xf>
    <xf numFmtId="0" fontId="27" fillId="2" borderId="5" xfId="2" applyFont="1" applyFill="1" applyBorder="1" applyAlignment="1">
      <alignment horizontal="center" vertical="center" wrapText="1"/>
    </xf>
    <xf numFmtId="0" fontId="27" fillId="2" borderId="6" xfId="2" applyFont="1" applyFill="1" applyBorder="1" applyAlignment="1">
      <alignment horizontal="center" vertical="center" wrapText="1"/>
    </xf>
    <xf numFmtId="0" fontId="27" fillId="2" borderId="7" xfId="2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vertical="top"/>
    </xf>
    <xf numFmtId="0" fontId="41" fillId="0" borderId="0" xfId="0" applyFont="1" applyAlignment="1">
      <alignment horizontal="left" vertical="top" wrapText="1"/>
    </xf>
    <xf numFmtId="0" fontId="19" fillId="2" borderId="5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49" fontId="19" fillId="2" borderId="5" xfId="2" applyNumberFormat="1" applyFont="1" applyFill="1" applyBorder="1" applyAlignment="1">
      <alignment horizontal="center" vertical="center" wrapText="1"/>
    </xf>
    <xf numFmtId="49" fontId="19" fillId="2" borderId="6" xfId="2" applyNumberFormat="1" applyFont="1" applyFill="1" applyBorder="1" applyAlignment="1">
      <alignment horizontal="center" vertical="center" wrapText="1"/>
    </xf>
    <xf numFmtId="49" fontId="19" fillId="2" borderId="7" xfId="2" applyNumberFormat="1" applyFont="1" applyFill="1" applyBorder="1" applyAlignment="1">
      <alignment horizontal="center" vertical="center" wrapText="1"/>
    </xf>
    <xf numFmtId="0" fontId="19" fillId="2" borderId="5" xfId="2" applyFont="1" applyFill="1" applyBorder="1" applyAlignment="1">
      <alignment horizontal="center" vertical="top" wrapText="1"/>
    </xf>
    <xf numFmtId="0" fontId="19" fillId="2" borderId="6" xfId="2" applyFont="1" applyFill="1" applyBorder="1" applyAlignment="1">
      <alignment horizontal="center" vertical="top" wrapText="1"/>
    </xf>
    <xf numFmtId="0" fontId="19" fillId="2" borderId="7" xfId="2" applyFont="1" applyFill="1" applyBorder="1" applyAlignment="1">
      <alignment horizontal="center" vertical="top" wrapText="1"/>
    </xf>
    <xf numFmtId="0" fontId="24" fillId="2" borderId="1" xfId="2" applyFont="1" applyFill="1" applyBorder="1" applyAlignment="1">
      <alignment horizontal="center" vertical="top" wrapText="1"/>
    </xf>
    <xf numFmtId="0" fontId="17" fillId="2" borderId="5" xfId="2" applyFont="1" applyFill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center" vertical="center" wrapText="1"/>
    </xf>
    <xf numFmtId="0" fontId="17" fillId="2" borderId="7" xfId="2" applyFont="1" applyFill="1" applyBorder="1" applyAlignment="1">
      <alignment horizontal="center" vertical="center" wrapText="1"/>
    </xf>
    <xf numFmtId="0" fontId="18" fillId="2" borderId="5" xfId="2" applyFont="1" applyFill="1" applyBorder="1" applyAlignment="1">
      <alignment horizontal="center" vertical="center" wrapText="1"/>
    </xf>
    <xf numFmtId="0" fontId="18" fillId="2" borderId="6" xfId="2" applyFont="1" applyFill="1" applyBorder="1" applyAlignment="1">
      <alignment horizontal="center" vertical="center" wrapText="1"/>
    </xf>
    <xf numFmtId="0" fontId="18" fillId="2" borderId="7" xfId="2" applyFont="1" applyFill="1" applyBorder="1" applyAlignment="1">
      <alignment horizontal="center" vertical="center" wrapText="1"/>
    </xf>
    <xf numFmtId="0" fontId="21" fillId="2" borderId="0" xfId="2" applyFont="1" applyFill="1" applyAlignment="1">
      <alignment horizontal="right" vertical="top" wrapText="1"/>
    </xf>
    <xf numFmtId="0" fontId="24" fillId="2" borderId="1" xfId="2" applyFont="1" applyFill="1" applyBorder="1" applyAlignment="1">
      <alignment horizontal="left" vertical="top" wrapText="1"/>
    </xf>
    <xf numFmtId="0" fontId="17" fillId="2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3" fontId="22" fillId="2" borderId="6" xfId="2" applyNumberFormat="1" applyFont="1" applyFill="1" applyBorder="1" applyAlignment="1">
      <alignment horizontal="center" vertical="top" wrapText="1"/>
    </xf>
    <xf numFmtId="3" fontId="22" fillId="2" borderId="7" xfId="2" applyNumberFormat="1" applyFont="1" applyFill="1" applyBorder="1" applyAlignment="1">
      <alignment horizontal="center" vertical="top" wrapText="1"/>
    </xf>
    <xf numFmtId="0" fontId="41" fillId="0" borderId="0" xfId="0" applyFont="1" applyAlignment="1">
      <alignment horizontal="left" vertical="top"/>
    </xf>
    <xf numFmtId="0" fontId="25" fillId="2" borderId="0" xfId="2" applyFont="1" applyFill="1" applyAlignment="1">
      <alignment horizontal="left" vertical="top" wrapText="1"/>
    </xf>
    <xf numFmtId="0" fontId="28" fillId="2" borderId="0" xfId="2" applyFont="1" applyFill="1" applyAlignment="1">
      <alignment horizontal="left" wrapText="1"/>
    </xf>
    <xf numFmtId="0" fontId="17" fillId="2" borderId="1" xfId="2" applyFont="1" applyFill="1" applyBorder="1" applyAlignment="1">
      <alignment horizontal="center" vertical="top" wrapText="1"/>
    </xf>
    <xf numFmtId="0" fontId="27" fillId="2" borderId="1" xfId="2" applyFont="1" applyFill="1" applyBorder="1" applyAlignment="1">
      <alignment horizontal="center" vertical="top" wrapText="1"/>
    </xf>
    <xf numFmtId="0" fontId="27" fillId="2" borderId="5" xfId="2" applyFont="1" applyFill="1" applyBorder="1" applyAlignment="1">
      <alignment horizontal="center" vertical="top" wrapText="1"/>
    </xf>
    <xf numFmtId="0" fontId="27" fillId="2" borderId="6" xfId="2" applyFont="1" applyFill="1" applyBorder="1" applyAlignment="1">
      <alignment horizontal="center" vertical="top" wrapText="1"/>
    </xf>
    <xf numFmtId="0" fontId="27" fillId="2" borderId="7" xfId="2" applyFont="1" applyFill="1" applyBorder="1" applyAlignment="1">
      <alignment horizontal="center" vertical="top" wrapText="1"/>
    </xf>
    <xf numFmtId="0" fontId="28" fillId="2" borderId="0" xfId="2" applyFont="1" applyFill="1" applyAlignment="1">
      <alignment horizontal="center" vertical="top" wrapText="1"/>
    </xf>
    <xf numFmtId="0" fontId="19" fillId="2" borderId="1" xfId="2" applyFont="1" applyFill="1" applyBorder="1" applyAlignment="1">
      <alignment horizontal="center" vertical="center" wrapText="1"/>
    </xf>
    <xf numFmtId="0" fontId="21" fillId="2" borderId="0" xfId="2" applyFont="1" applyFill="1" applyAlignment="1">
      <alignment horizontal="right" wrapText="1"/>
    </xf>
    <xf numFmtId="0" fontId="16" fillId="2" borderId="0" xfId="2" applyFont="1" applyFill="1" applyAlignment="1">
      <alignment horizontal="center" vertical="center" wrapText="1"/>
    </xf>
    <xf numFmtId="0" fontId="16" fillId="2" borderId="0" xfId="2" applyFont="1" applyFill="1" applyAlignment="1">
      <alignment horizontal="center" vertical="center"/>
    </xf>
    <xf numFmtId="0" fontId="17" fillId="2" borderId="1" xfId="2" applyFont="1" applyFill="1" applyBorder="1" applyAlignment="1">
      <alignment horizontal="center" vertical="top"/>
    </xf>
    <xf numFmtId="0" fontId="17" fillId="2" borderId="1" xfId="2" applyFont="1" applyFill="1" applyBorder="1" applyAlignment="1">
      <alignment horizontal="left" vertical="center" wrapText="1"/>
    </xf>
    <xf numFmtId="0" fontId="17" fillId="2" borderId="1" xfId="2" applyFont="1" applyFill="1" applyBorder="1" applyAlignment="1">
      <alignment horizontal="left" vertical="center"/>
    </xf>
    <xf numFmtId="0" fontId="27" fillId="2" borderId="1" xfId="2" applyFont="1" applyFill="1" applyBorder="1" applyAlignment="1">
      <alignment horizontal="left" vertical="center"/>
    </xf>
    <xf numFmtId="0" fontId="18" fillId="2" borderId="0" xfId="2" applyFont="1" applyFill="1" applyBorder="1" applyAlignment="1">
      <alignment horizontal="left" vertical="top" wrapText="1"/>
    </xf>
    <xf numFmtId="0" fontId="25" fillId="2" borderId="0" xfId="2" applyFont="1" applyFill="1" applyAlignment="1">
      <alignment horizontal="left" vertical="top"/>
    </xf>
    <xf numFmtId="0" fontId="44" fillId="2" borderId="0" xfId="0" applyFont="1" applyFill="1" applyAlignment="1">
      <alignment horizontal="left" vertical="top" wrapText="1"/>
    </xf>
    <xf numFmtId="0" fontId="44" fillId="2" borderId="0" xfId="0" applyFont="1" applyFill="1" applyAlignment="1">
      <alignment horizontal="left" vertical="top"/>
    </xf>
    <xf numFmtId="0" fontId="43" fillId="2" borderId="0" xfId="0" applyFont="1" applyFill="1" applyAlignment="1">
      <alignment horizontal="left" vertical="top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right" vertical="top"/>
    </xf>
    <xf numFmtId="0" fontId="4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top" wrapText="1"/>
    </xf>
    <xf numFmtId="49" fontId="3" fillId="3" borderId="6" xfId="0" applyNumberFormat="1" applyFont="1" applyFill="1" applyBorder="1" applyAlignment="1">
      <alignment horizontal="center" vertical="top" wrapText="1"/>
    </xf>
    <xf numFmtId="49" fontId="3" fillId="3" borderId="7" xfId="0" applyNumberFormat="1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8" fillId="2" borderId="1" xfId="2" applyFont="1" applyFill="1" applyBorder="1" applyAlignment="1">
      <alignment horizontal="center" vertical="top" wrapText="1"/>
    </xf>
    <xf numFmtId="0" fontId="8" fillId="2" borderId="1" xfId="2" applyFont="1" applyFill="1" applyBorder="1" applyAlignment="1">
      <alignment horizontal="left" vertical="top" wrapText="1"/>
    </xf>
    <xf numFmtId="166" fontId="7" fillId="2" borderId="5" xfId="5" applyNumberFormat="1" applyFont="1" applyFill="1" applyBorder="1" applyAlignment="1">
      <alignment horizontal="center" vertical="center" wrapText="1"/>
    </xf>
    <xf numFmtId="166" fontId="7" fillId="2" borderId="7" xfId="5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left" vertical="top" wrapText="1"/>
    </xf>
    <xf numFmtId="0" fontId="7" fillId="2" borderId="1" xfId="2" applyFont="1" applyFill="1" applyBorder="1" applyAlignment="1">
      <alignment horizontal="left" vertical="top"/>
    </xf>
    <xf numFmtId="0" fontId="7" fillId="2" borderId="1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left" vertical="center"/>
    </xf>
    <xf numFmtId="0" fontId="7" fillId="2" borderId="2" xfId="2" applyFont="1" applyFill="1" applyBorder="1" applyAlignment="1">
      <alignment horizontal="left" vertical="top" wrapText="1"/>
    </xf>
    <xf numFmtId="0" fontId="7" fillId="2" borderId="3" xfId="2" applyFont="1" applyFill="1" applyBorder="1" applyAlignment="1">
      <alignment horizontal="left" vertical="top" wrapText="1"/>
    </xf>
    <xf numFmtId="0" fontId="7" fillId="2" borderId="4" xfId="2" applyFont="1" applyFill="1" applyBorder="1" applyAlignment="1">
      <alignment horizontal="left" vertical="top" wrapText="1"/>
    </xf>
    <xf numFmtId="3" fontId="2" fillId="2" borderId="5" xfId="2" applyNumberFormat="1" applyFont="1" applyFill="1" applyBorder="1" applyAlignment="1">
      <alignment horizontal="center" vertical="top" wrapText="1"/>
    </xf>
    <xf numFmtId="3" fontId="2" fillId="2" borderId="6" xfId="2" applyNumberFormat="1" applyFont="1" applyFill="1" applyBorder="1" applyAlignment="1">
      <alignment horizontal="center" vertical="top" wrapText="1"/>
    </xf>
    <xf numFmtId="3" fontId="2" fillId="2" borderId="7" xfId="2" applyNumberFormat="1" applyFont="1" applyFill="1" applyBorder="1" applyAlignment="1">
      <alignment horizontal="center" vertical="top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top" wrapText="1"/>
    </xf>
    <xf numFmtId="0" fontId="7" fillId="2" borderId="5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top" wrapText="1"/>
    </xf>
    <xf numFmtId="0" fontId="9" fillId="2" borderId="0" xfId="2" applyFont="1" applyFill="1" applyBorder="1" applyAlignment="1">
      <alignment horizontal="left" wrapText="1"/>
    </xf>
    <xf numFmtId="0" fontId="11" fillId="2" borderId="0" xfId="2" applyFont="1" applyFill="1" applyAlignment="1">
      <alignment horizontal="center"/>
    </xf>
    <xf numFmtId="0" fontId="8" fillId="2" borderId="8" xfId="2" applyFont="1" applyFill="1" applyBorder="1" applyAlignment="1">
      <alignment horizontal="left" vertical="top" wrapText="1"/>
    </xf>
    <xf numFmtId="49" fontId="8" fillId="2" borderId="1" xfId="2" applyNumberFormat="1" applyFont="1" applyFill="1" applyBorder="1" applyAlignment="1">
      <alignment horizontal="center" vertical="top" wrapText="1"/>
    </xf>
    <xf numFmtId="0" fontId="2" fillId="2" borderId="0" xfId="2" applyFont="1" applyFill="1" applyAlignment="1">
      <alignment horizontal="right" wrapText="1"/>
    </xf>
    <xf numFmtId="0" fontId="6" fillId="2" borderId="0" xfId="2" applyFont="1" applyFill="1" applyAlignment="1">
      <alignment horizontal="center" vertical="top" wrapText="1"/>
    </xf>
    <xf numFmtId="0" fontId="6" fillId="2" borderId="0" xfId="2" applyFont="1" applyFill="1" applyAlignment="1">
      <alignment horizontal="center" vertical="top"/>
    </xf>
    <xf numFmtId="0" fontId="7" fillId="2" borderId="1" xfId="2" applyFont="1" applyFill="1" applyBorder="1" applyAlignment="1">
      <alignment horizontal="center" vertical="top"/>
    </xf>
    <xf numFmtId="0" fontId="2" fillId="2" borderId="0" xfId="2" applyFont="1" applyFill="1" applyAlignment="1">
      <alignment horizontal="right" vertical="top" wrapText="1"/>
    </xf>
    <xf numFmtId="0" fontId="1" fillId="0" borderId="1" xfId="0" applyFont="1" applyBorder="1" applyAlignment="1">
      <alignment wrapText="1"/>
    </xf>
    <xf numFmtId="0" fontId="1" fillId="2" borderId="0" xfId="0" applyFont="1" applyFill="1" applyAlignment="1">
      <alignment horizontal="center"/>
    </xf>
  </cellXfs>
  <cellStyles count="6">
    <cellStyle name="Обычный" xfId="0" builtinId="0"/>
    <cellStyle name="Обычный 2" xfId="2"/>
    <cellStyle name="Финансовый" xfId="1" builtinId="3"/>
    <cellStyle name="Финансовый 2" xfId="3"/>
    <cellStyle name="Финансовый 3" xfId="4"/>
    <cellStyle name="Финансов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view="pageBreakPreview" topLeftCell="A49" zoomScale="85" zoomScaleNormal="100" workbookViewId="0">
      <selection activeCell="A65" sqref="A65:C65"/>
    </sheetView>
  </sheetViews>
  <sheetFormatPr defaultColWidth="9.140625" defaultRowHeight="18.75"/>
  <cols>
    <col min="1" max="1" width="22.28515625" style="2" customWidth="1"/>
    <col min="2" max="2" width="18" style="2" customWidth="1"/>
    <col min="3" max="3" width="19.5703125" style="2" customWidth="1"/>
    <col min="4" max="4" width="17.28515625" style="2" customWidth="1"/>
    <col min="5" max="5" width="17.85546875" style="2" customWidth="1"/>
    <col min="6" max="6" width="16.28515625" style="2" customWidth="1"/>
    <col min="7" max="7" width="9.140625" style="2"/>
    <col min="8" max="8" width="14.140625" style="2" customWidth="1"/>
    <col min="9" max="9" width="9.140625" style="2"/>
    <col min="10" max="10" width="10.5703125" style="2" customWidth="1"/>
    <col min="11" max="16384" width="9.140625" style="2"/>
  </cols>
  <sheetData>
    <row r="1" spans="1:6" s="1" customFormat="1">
      <c r="A1" s="3"/>
      <c r="B1" s="3"/>
      <c r="C1" s="3"/>
      <c r="D1" s="160" t="s">
        <v>0</v>
      </c>
      <c r="E1" s="161"/>
      <c r="F1" s="161"/>
    </row>
    <row r="2" spans="1:6" s="1" customFormat="1" ht="39" customHeight="1">
      <c r="A2" s="160" t="s">
        <v>1</v>
      </c>
      <c r="B2" s="161"/>
      <c r="C2" s="161"/>
      <c r="D2" s="161"/>
      <c r="E2" s="161"/>
      <c r="F2" s="161"/>
    </row>
    <row r="3" spans="1:6" s="1" customFormat="1" ht="24.75" customHeight="1">
      <c r="A3" s="161" t="s">
        <v>2</v>
      </c>
      <c r="B3" s="161"/>
      <c r="C3" s="161"/>
      <c r="D3" s="161"/>
      <c r="E3" s="161"/>
      <c r="F3" s="161"/>
    </row>
    <row r="4" spans="1:6" ht="27" customHeight="1">
      <c r="A4" s="106"/>
      <c r="B4" s="106"/>
      <c r="C4" s="106"/>
      <c r="D4" s="106"/>
      <c r="E4" s="106"/>
      <c r="F4" s="106"/>
    </row>
    <row r="5" spans="1:6">
      <c r="A5" s="162" t="s">
        <v>3</v>
      </c>
      <c r="B5" s="162"/>
      <c r="C5" s="162"/>
      <c r="D5" s="162"/>
      <c r="E5" s="162"/>
      <c r="F5" s="162"/>
    </row>
    <row r="7" spans="1:6" ht="24.75" customHeight="1">
      <c r="A7" s="155" t="s">
        <v>4</v>
      </c>
      <c r="B7" s="155" t="s">
        <v>5</v>
      </c>
      <c r="C7" s="155"/>
      <c r="D7" s="155"/>
      <c r="E7" s="155"/>
      <c r="F7" s="155"/>
    </row>
    <row r="8" spans="1:6" ht="24.75" customHeight="1">
      <c r="A8" s="155"/>
      <c r="B8" s="155" t="s">
        <v>6</v>
      </c>
      <c r="C8" s="155" t="s">
        <v>7</v>
      </c>
      <c r="D8" s="155"/>
      <c r="E8" s="155"/>
      <c r="F8" s="155"/>
    </row>
    <row r="9" spans="1:6" ht="56.25">
      <c r="A9" s="155"/>
      <c r="B9" s="155"/>
      <c r="C9" s="6" t="s">
        <v>8</v>
      </c>
      <c r="D9" s="6" t="s">
        <v>9</v>
      </c>
      <c r="E9" s="6" t="s">
        <v>10</v>
      </c>
      <c r="F9" s="6" t="s">
        <v>11</v>
      </c>
    </row>
    <row r="10" spans="1:6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</row>
    <row r="11" spans="1:6">
      <c r="A11" s="156" t="s">
        <v>12</v>
      </c>
      <c r="B11" s="156"/>
      <c r="C11" s="156"/>
      <c r="D11" s="156"/>
      <c r="E11" s="156"/>
      <c r="F11" s="156"/>
    </row>
    <row r="12" spans="1:6" ht="18" customHeight="1">
      <c r="A12" s="155">
        <v>2016</v>
      </c>
      <c r="B12" s="148" t="e">
        <f>C12+D12+E12+F12</f>
        <v>#REF!</v>
      </c>
      <c r="C12" s="148" t="e">
        <f>'приложение №3'!F118</f>
        <v>#REF!</v>
      </c>
      <c r="D12" s="148" t="e">
        <f>'приложение №3'!G118</f>
        <v>#REF!</v>
      </c>
      <c r="E12" s="148" t="e">
        <f>'приложение №3'!H118</f>
        <v>#REF!</v>
      </c>
      <c r="F12" s="148" t="e">
        <f>'приложение №3'!I118</f>
        <v>#REF!</v>
      </c>
    </row>
    <row r="13" spans="1:6" ht="8.25" customHeight="1">
      <c r="A13" s="155"/>
      <c r="B13" s="149"/>
      <c r="C13" s="149"/>
      <c r="D13" s="149"/>
      <c r="E13" s="149"/>
      <c r="F13" s="149"/>
    </row>
    <row r="14" spans="1:6" ht="18" customHeight="1">
      <c r="A14" s="6" t="s">
        <v>13</v>
      </c>
      <c r="B14" s="10" t="e">
        <f t="shared" ref="B14:B23" si="0">C14+D14+E14+F14</f>
        <v>#REF!</v>
      </c>
      <c r="C14" s="10" t="e">
        <f>'приложение №3'!F120</f>
        <v>#REF!</v>
      </c>
      <c r="D14" s="10" t="e">
        <f>'приложение №3'!G120</f>
        <v>#REF!</v>
      </c>
      <c r="E14" s="10" t="e">
        <f>'приложение №3'!H120</f>
        <v>#REF!</v>
      </c>
      <c r="F14" s="10" t="e">
        <f>'приложение №3'!I120</f>
        <v>#REF!</v>
      </c>
    </row>
    <row r="15" spans="1:6" ht="18" customHeight="1">
      <c r="A15" s="9">
        <v>2017</v>
      </c>
      <c r="B15" s="10" t="e">
        <f t="shared" si="0"/>
        <v>#REF!</v>
      </c>
      <c r="C15" s="10" t="e">
        <f>'приложение №3'!F121</f>
        <v>#REF!</v>
      </c>
      <c r="D15" s="10" t="e">
        <f>'приложение №3'!G121</f>
        <v>#REF!</v>
      </c>
      <c r="E15" s="10" t="e">
        <f>'приложение №3'!H121</f>
        <v>#REF!</v>
      </c>
      <c r="F15" s="10" t="e">
        <f>'приложение №3'!I121</f>
        <v>#REF!</v>
      </c>
    </row>
    <row r="16" spans="1:6" ht="18" customHeight="1">
      <c r="A16" s="9">
        <v>2018</v>
      </c>
      <c r="B16" s="10" t="e">
        <f t="shared" si="0"/>
        <v>#REF!</v>
      </c>
      <c r="C16" s="10" t="e">
        <f>'приложение №3'!F122</f>
        <v>#REF!</v>
      </c>
      <c r="D16" s="10" t="e">
        <f>'приложение №3'!G122</f>
        <v>#REF!</v>
      </c>
      <c r="E16" s="10" t="e">
        <f>'приложение №3'!H122</f>
        <v>#REF!</v>
      </c>
      <c r="F16" s="10" t="e">
        <f>'приложение №3'!I122</f>
        <v>#REF!</v>
      </c>
    </row>
    <row r="17" spans="1:6" ht="18" customHeight="1">
      <c r="A17" s="9">
        <v>2019</v>
      </c>
      <c r="B17" s="10" t="e">
        <f t="shared" si="0"/>
        <v>#REF!</v>
      </c>
      <c r="C17" s="10" t="e">
        <f>'приложение №3'!F123</f>
        <v>#REF!</v>
      </c>
      <c r="D17" s="10" t="e">
        <f>'приложение №3'!G123</f>
        <v>#REF!</v>
      </c>
      <c r="E17" s="10" t="e">
        <f>'приложение №3'!H123</f>
        <v>#REF!</v>
      </c>
      <c r="F17" s="10" t="e">
        <f>'приложение №3'!I123</f>
        <v>#REF!</v>
      </c>
    </row>
    <row r="18" spans="1:6" ht="18" customHeight="1">
      <c r="A18" s="9">
        <v>2020</v>
      </c>
      <c r="B18" s="10" t="e">
        <f t="shared" si="0"/>
        <v>#REF!</v>
      </c>
      <c r="C18" s="10" t="e">
        <f>'приложение №3'!F124</f>
        <v>#REF!</v>
      </c>
      <c r="D18" s="10" t="e">
        <f>'приложение №3'!G124</f>
        <v>#REF!</v>
      </c>
      <c r="E18" s="10" t="e">
        <f>'приложение №3'!H124</f>
        <v>#REF!</v>
      </c>
      <c r="F18" s="10" t="e">
        <f>'приложение №3'!I124</f>
        <v>#REF!</v>
      </c>
    </row>
    <row r="19" spans="1:6" ht="18" customHeight="1">
      <c r="A19" s="9" t="s">
        <v>14</v>
      </c>
      <c r="B19" s="10" t="e">
        <f t="shared" ref="B19" si="1">C19+D19+E19+F19</f>
        <v>#REF!</v>
      </c>
      <c r="C19" s="10" t="e">
        <f>'приложение №3'!F125</f>
        <v>#REF!</v>
      </c>
      <c r="D19" s="10" t="e">
        <f>'приложение №3'!G125</f>
        <v>#REF!</v>
      </c>
      <c r="E19" s="10" t="e">
        <f>'приложение №3'!H125</f>
        <v>#REF!</v>
      </c>
      <c r="F19" s="10" t="e">
        <f>'приложение №3'!I125</f>
        <v>#REF!</v>
      </c>
    </row>
    <row r="20" spans="1:6" ht="18" customHeight="1">
      <c r="A20" s="9">
        <v>2021</v>
      </c>
      <c r="B20" s="10" t="e">
        <f>C20+D20+E20+F20</f>
        <v>#REF!</v>
      </c>
      <c r="C20" s="10" t="e">
        <f>'приложение №3'!F126</f>
        <v>#REF!</v>
      </c>
      <c r="D20" s="10" t="e">
        <f>'приложение №3'!G126</f>
        <v>#REF!</v>
      </c>
      <c r="E20" s="10" t="e">
        <f>'приложение №3'!H126</f>
        <v>#REF!</v>
      </c>
      <c r="F20" s="10" t="e">
        <f>'приложение №3'!I126</f>
        <v>#REF!</v>
      </c>
    </row>
    <row r="21" spans="1:6" ht="18" customHeight="1">
      <c r="A21" s="9">
        <v>2022</v>
      </c>
      <c r="B21" s="10">
        <f t="shared" si="0"/>
        <v>387323.5</v>
      </c>
      <c r="C21" s="10">
        <f>'приложение №3'!F127</f>
        <v>0</v>
      </c>
      <c r="D21" s="10">
        <f>'приложение №3'!G127</f>
        <v>0</v>
      </c>
      <c r="E21" s="10">
        <f>'приложение №3'!H127</f>
        <v>387323.5</v>
      </c>
      <c r="F21" s="10">
        <f>'приложение №3'!I127</f>
        <v>0</v>
      </c>
    </row>
    <row r="22" spans="1:6" ht="18" customHeight="1">
      <c r="A22" s="9">
        <v>2023</v>
      </c>
      <c r="B22" s="10">
        <f t="shared" si="0"/>
        <v>371239.4</v>
      </c>
      <c r="C22" s="10">
        <f>'приложение №3'!F128</f>
        <v>0</v>
      </c>
      <c r="D22" s="10">
        <f>'приложение №3'!G128</f>
        <v>0</v>
      </c>
      <c r="E22" s="10">
        <f>'приложение №3'!H128</f>
        <v>371239.4</v>
      </c>
      <c r="F22" s="10">
        <f>'приложение №3'!I128</f>
        <v>0</v>
      </c>
    </row>
    <row r="23" spans="1:6" ht="18" customHeight="1">
      <c r="A23" s="9">
        <v>2024</v>
      </c>
      <c r="B23" s="10">
        <f t="shared" si="0"/>
        <v>371335.5</v>
      </c>
      <c r="C23" s="10">
        <f>'приложение №3'!F129</f>
        <v>0</v>
      </c>
      <c r="D23" s="10">
        <f>'приложение №3'!G129</f>
        <v>0</v>
      </c>
      <c r="E23" s="10">
        <f>'приложение №3'!H129</f>
        <v>371335.5</v>
      </c>
      <c r="F23" s="10">
        <f>'приложение №3'!I129</f>
        <v>0</v>
      </c>
    </row>
    <row r="24" spans="1:6" ht="60" customHeight="1">
      <c r="A24" s="6" t="s">
        <v>15</v>
      </c>
      <c r="B24" s="10" t="e">
        <f t="shared" ref="B24:F24" si="2">B23+B22+B21+B20+B18+B17+B16+B15+B14+B12+B19</f>
        <v>#REF!</v>
      </c>
      <c r="C24" s="10" t="e">
        <f t="shared" si="2"/>
        <v>#REF!</v>
      </c>
      <c r="D24" s="10" t="e">
        <f t="shared" si="2"/>
        <v>#REF!</v>
      </c>
      <c r="E24" s="10" t="e">
        <f t="shared" si="2"/>
        <v>#REF!</v>
      </c>
      <c r="F24" s="10" t="e">
        <f t="shared" si="2"/>
        <v>#REF!</v>
      </c>
    </row>
    <row r="25" spans="1:6" ht="45" customHeight="1">
      <c r="A25" s="157" t="s">
        <v>16</v>
      </c>
      <c r="B25" s="158"/>
      <c r="C25" s="158"/>
      <c r="D25" s="158"/>
      <c r="E25" s="158"/>
      <c r="F25" s="159"/>
    </row>
    <row r="26" spans="1:6">
      <c r="A26" s="6">
        <v>2016</v>
      </c>
      <c r="B26" s="8">
        <f t="shared" ref="B26:B34" si="3">C26+D26+E26+F26</f>
        <v>0</v>
      </c>
      <c r="C26" s="8">
        <f>'Приложение №5'!F35</f>
        <v>0</v>
      </c>
      <c r="D26" s="8">
        <f>'Приложение №5'!G35</f>
        <v>0</v>
      </c>
      <c r="E26" s="8">
        <f>'Приложение №5'!H35</f>
        <v>0</v>
      </c>
      <c r="F26" s="8">
        <f>'Приложение №5'!I35</f>
        <v>0</v>
      </c>
    </row>
    <row r="27" spans="1:6">
      <c r="A27" s="9">
        <v>2017</v>
      </c>
      <c r="B27" s="8">
        <f t="shared" si="3"/>
        <v>0</v>
      </c>
      <c r="C27" s="8">
        <f>'Приложение №5'!F36</f>
        <v>0</v>
      </c>
      <c r="D27" s="8">
        <f>'Приложение №5'!G36</f>
        <v>0</v>
      </c>
      <c r="E27" s="8">
        <f>'Приложение №5'!H36</f>
        <v>0</v>
      </c>
      <c r="F27" s="8">
        <f>'Приложение №5'!I36</f>
        <v>0</v>
      </c>
    </row>
    <row r="28" spans="1:6">
      <c r="A28" s="9">
        <v>2018</v>
      </c>
      <c r="B28" s="8">
        <f t="shared" si="3"/>
        <v>0</v>
      </c>
      <c r="C28" s="8">
        <f>'Приложение №5'!F37</f>
        <v>0</v>
      </c>
      <c r="D28" s="8">
        <f>'Приложение №5'!G37</f>
        <v>0</v>
      </c>
      <c r="E28" s="8">
        <f>'Приложение №5'!H37</f>
        <v>0</v>
      </c>
      <c r="F28" s="8">
        <f>'Приложение №5'!I37</f>
        <v>0</v>
      </c>
    </row>
    <row r="29" spans="1:6">
      <c r="A29" s="9">
        <v>2019</v>
      </c>
      <c r="B29" s="10">
        <f t="shared" si="3"/>
        <v>821470.4</v>
      </c>
      <c r="C29" s="10">
        <f>'Приложение №5'!F38</f>
        <v>664000</v>
      </c>
      <c r="D29" s="10">
        <f>'Приложение №5'!G38</f>
        <v>118102.8</v>
      </c>
      <c r="E29" s="10">
        <f>'Приложение №5'!H38</f>
        <v>39367.599999999999</v>
      </c>
      <c r="F29" s="8">
        <f>'Приложение №5'!I38</f>
        <v>0</v>
      </c>
    </row>
    <row r="30" spans="1:6">
      <c r="A30" s="9">
        <v>2020</v>
      </c>
      <c r="B30" s="10">
        <f t="shared" si="3"/>
        <v>1298197.3999999999</v>
      </c>
      <c r="C30" s="10">
        <f>'Приложение №5'!F39</f>
        <v>1038557.8</v>
      </c>
      <c r="D30" s="10">
        <f>'Приложение №5'!G39</f>
        <v>194729.7</v>
      </c>
      <c r="E30" s="10">
        <f>'Приложение №5'!H39</f>
        <v>64909.9</v>
      </c>
      <c r="F30" s="8">
        <f>'Приложение №5'!I39</f>
        <v>0</v>
      </c>
    </row>
    <row r="31" spans="1:6">
      <c r="A31" s="9">
        <v>2021</v>
      </c>
      <c r="B31" s="10">
        <f t="shared" si="3"/>
        <v>392802.60000000003</v>
      </c>
      <c r="C31" s="10">
        <f>'Приложение №5'!F40</f>
        <v>76553.5</v>
      </c>
      <c r="D31" s="10">
        <f>'Приложение №5'!G40</f>
        <v>298158.90000000002</v>
      </c>
      <c r="E31" s="10">
        <f>'Приложение №5'!H40</f>
        <v>18090.2</v>
      </c>
      <c r="F31" s="8">
        <f>'Приложение №5'!I40</f>
        <v>0</v>
      </c>
    </row>
    <row r="32" spans="1:6">
      <c r="A32" s="9">
        <v>2022</v>
      </c>
      <c r="B32" s="10">
        <f t="shared" si="3"/>
        <v>838829.8</v>
      </c>
      <c r="C32" s="10">
        <f>'Приложение №5'!F41</f>
        <v>0</v>
      </c>
      <c r="D32" s="10">
        <f>'Приложение №5'!G41</f>
        <v>788500</v>
      </c>
      <c r="E32" s="10">
        <f>'Приложение №5'!H41</f>
        <v>50329.8</v>
      </c>
      <c r="F32" s="8">
        <f>'Приложение №5'!I41</f>
        <v>0</v>
      </c>
    </row>
    <row r="33" spans="1:8">
      <c r="A33" s="9">
        <v>2023</v>
      </c>
      <c r="B33" s="10">
        <f t="shared" si="3"/>
        <v>838829.8</v>
      </c>
      <c r="C33" s="10">
        <f>'Приложение №5'!F42</f>
        <v>0</v>
      </c>
      <c r="D33" s="10">
        <f>'Приложение №5'!G42</f>
        <v>788500</v>
      </c>
      <c r="E33" s="10">
        <f>'Приложение №5'!H42</f>
        <v>50329.8</v>
      </c>
      <c r="F33" s="8">
        <f>'Приложение №5'!I42</f>
        <v>0</v>
      </c>
    </row>
    <row r="34" spans="1:8">
      <c r="A34" s="9">
        <v>2024</v>
      </c>
      <c r="B34" s="10">
        <f t="shared" si="3"/>
        <v>830000</v>
      </c>
      <c r="C34" s="10">
        <f>'Приложение №5'!F43</f>
        <v>664000</v>
      </c>
      <c r="D34" s="10">
        <f>'Приложение №5'!G43</f>
        <v>124500</v>
      </c>
      <c r="E34" s="10">
        <f>'Приложение №5'!H43</f>
        <v>41500</v>
      </c>
      <c r="F34" s="8">
        <f>'Приложение №5'!I43</f>
        <v>0</v>
      </c>
    </row>
    <row r="35" spans="1:8" ht="37.5">
      <c r="A35" s="9" t="s">
        <v>17</v>
      </c>
      <c r="B35" s="10">
        <f>B34+B33+B32+B31+B30+B29+B28+B27+B26</f>
        <v>5020130</v>
      </c>
      <c r="C35" s="10">
        <f t="shared" ref="C35:F35" si="4">C34+C33+C32+C31+C30+C29+C28+C27+C26</f>
        <v>2443111.2999999998</v>
      </c>
      <c r="D35" s="10">
        <f t="shared" si="4"/>
        <v>2312491.4</v>
      </c>
      <c r="E35" s="10">
        <f t="shared" si="4"/>
        <v>264527.3</v>
      </c>
      <c r="F35" s="8">
        <f t="shared" si="4"/>
        <v>0</v>
      </c>
    </row>
    <row r="36" spans="1:8" ht="26.25" customHeight="1">
      <c r="A36" s="155" t="s">
        <v>18</v>
      </c>
      <c r="B36" s="155"/>
      <c r="C36" s="155"/>
      <c r="D36" s="155"/>
      <c r="E36" s="155"/>
      <c r="F36" s="155"/>
    </row>
    <row r="37" spans="1:8" ht="21" customHeight="1">
      <c r="A37" s="155">
        <v>2016</v>
      </c>
      <c r="B37" s="148" t="e">
        <f>C37+D37+E37+F37</f>
        <v>#REF!</v>
      </c>
      <c r="C37" s="148" t="e">
        <f>C12+C26</f>
        <v>#REF!</v>
      </c>
      <c r="D37" s="148" t="e">
        <f t="shared" ref="D37:F37" si="5">D12+D26</f>
        <v>#REF!</v>
      </c>
      <c r="E37" s="148" t="e">
        <f t="shared" si="5"/>
        <v>#REF!</v>
      </c>
      <c r="F37" s="150" t="e">
        <f t="shared" si="5"/>
        <v>#REF!</v>
      </c>
    </row>
    <row r="38" spans="1:8" ht="4.5" customHeight="1">
      <c r="A38" s="155"/>
      <c r="B38" s="149"/>
      <c r="C38" s="149"/>
      <c r="D38" s="149"/>
      <c r="E38" s="149"/>
      <c r="F38" s="151"/>
    </row>
    <row r="39" spans="1:8">
      <c r="A39" s="6" t="s">
        <v>13</v>
      </c>
      <c r="B39" s="10" t="e">
        <f t="shared" ref="B39:B48" si="6">C39+D39+E39+F39</f>
        <v>#REF!</v>
      </c>
      <c r="C39" s="10" t="e">
        <f>C14</f>
        <v>#REF!</v>
      </c>
      <c r="D39" s="10" t="e">
        <f t="shared" ref="D39:F39" si="7">D14</f>
        <v>#REF!</v>
      </c>
      <c r="E39" s="10" t="e">
        <f t="shared" si="7"/>
        <v>#REF!</v>
      </c>
      <c r="F39" s="8" t="e">
        <f t="shared" si="7"/>
        <v>#REF!</v>
      </c>
    </row>
    <row r="40" spans="1:8">
      <c r="A40" s="9">
        <v>2017</v>
      </c>
      <c r="B40" s="13" t="e">
        <f t="shared" si="6"/>
        <v>#REF!</v>
      </c>
      <c r="C40" s="11" t="e">
        <f>C15+C27</f>
        <v>#REF!</v>
      </c>
      <c r="D40" s="13" t="e">
        <f t="shared" ref="D40:E40" si="8">D15+D27</f>
        <v>#REF!</v>
      </c>
      <c r="E40" s="13" t="e">
        <f t="shared" si="8"/>
        <v>#REF!</v>
      </c>
      <c r="F40" s="8" t="e">
        <f t="shared" ref="F40" si="9">F15</f>
        <v>#REF!</v>
      </c>
    </row>
    <row r="41" spans="1:8">
      <c r="A41" s="9">
        <v>2018</v>
      </c>
      <c r="B41" s="13" t="e">
        <f t="shared" si="6"/>
        <v>#REF!</v>
      </c>
      <c r="C41" s="11" t="e">
        <f t="shared" ref="C41:E41" si="10">C16+C28</f>
        <v>#REF!</v>
      </c>
      <c r="D41" s="13" t="e">
        <f t="shared" si="10"/>
        <v>#REF!</v>
      </c>
      <c r="E41" s="13" t="e">
        <f t="shared" si="10"/>
        <v>#REF!</v>
      </c>
      <c r="F41" s="8" t="e">
        <f t="shared" ref="F41" si="11">F16</f>
        <v>#REF!</v>
      </c>
    </row>
    <row r="42" spans="1:8">
      <c r="A42" s="9">
        <v>2019</v>
      </c>
      <c r="B42" s="13" t="e">
        <f t="shared" si="6"/>
        <v>#REF!</v>
      </c>
      <c r="C42" s="13" t="e">
        <f t="shared" ref="C42:E42" si="12">C17+C29</f>
        <v>#REF!</v>
      </c>
      <c r="D42" s="13" t="e">
        <f t="shared" si="12"/>
        <v>#REF!</v>
      </c>
      <c r="E42" s="13" t="e">
        <f t="shared" si="12"/>
        <v>#REF!</v>
      </c>
      <c r="F42" s="8" t="e">
        <f t="shared" ref="F42" si="13">F17</f>
        <v>#REF!</v>
      </c>
    </row>
    <row r="43" spans="1:8">
      <c r="A43" s="9">
        <v>2020</v>
      </c>
      <c r="B43" s="13" t="e">
        <f t="shared" si="6"/>
        <v>#REF!</v>
      </c>
      <c r="C43" s="13" t="e">
        <f t="shared" ref="C43:E43" si="14">C18+C30</f>
        <v>#REF!</v>
      </c>
      <c r="D43" s="13" t="e">
        <f t="shared" si="14"/>
        <v>#REF!</v>
      </c>
      <c r="E43" s="13" t="e">
        <f t="shared" si="14"/>
        <v>#REF!</v>
      </c>
      <c r="F43" s="8" t="e">
        <f t="shared" ref="F43:F44" si="15">F18</f>
        <v>#REF!</v>
      </c>
    </row>
    <row r="44" spans="1:8">
      <c r="A44" s="9" t="s">
        <v>14</v>
      </c>
      <c r="B44" s="13" t="e">
        <f t="shared" ref="B44:E44" si="16">B19</f>
        <v>#REF!</v>
      </c>
      <c r="C44" s="13" t="e">
        <f t="shared" si="16"/>
        <v>#REF!</v>
      </c>
      <c r="D44" s="13" t="e">
        <f t="shared" si="16"/>
        <v>#REF!</v>
      </c>
      <c r="E44" s="13" t="e">
        <f t="shared" si="16"/>
        <v>#REF!</v>
      </c>
      <c r="F44" s="8" t="e">
        <f t="shared" si="15"/>
        <v>#REF!</v>
      </c>
    </row>
    <row r="45" spans="1:8">
      <c r="A45" s="9">
        <v>2021</v>
      </c>
      <c r="B45" s="13" t="e">
        <f t="shared" si="6"/>
        <v>#REF!</v>
      </c>
      <c r="C45" s="13" t="e">
        <f t="shared" ref="C45:E45" si="17">C20+C31</f>
        <v>#REF!</v>
      </c>
      <c r="D45" s="13" t="e">
        <f t="shared" si="17"/>
        <v>#REF!</v>
      </c>
      <c r="E45" s="13" t="e">
        <f t="shared" si="17"/>
        <v>#REF!</v>
      </c>
      <c r="F45" s="8" t="e">
        <f t="shared" ref="F45" si="18">F20</f>
        <v>#REF!</v>
      </c>
    </row>
    <row r="46" spans="1:8">
      <c r="A46" s="9">
        <v>2022</v>
      </c>
      <c r="B46" s="13">
        <f t="shared" si="6"/>
        <v>1226153.3</v>
      </c>
      <c r="C46" s="13">
        <f t="shared" ref="C46:E46" si="19">C21+C32</f>
        <v>0</v>
      </c>
      <c r="D46" s="13">
        <f t="shared" si="19"/>
        <v>788500</v>
      </c>
      <c r="E46" s="13">
        <f t="shared" si="19"/>
        <v>437653.3</v>
      </c>
      <c r="F46" s="8">
        <f t="shared" ref="F46" si="20">F21</f>
        <v>0</v>
      </c>
    </row>
    <row r="47" spans="1:8">
      <c r="A47" s="9">
        <v>2023</v>
      </c>
      <c r="B47" s="107">
        <f t="shared" si="6"/>
        <v>1210069.2</v>
      </c>
      <c r="C47" s="13">
        <f t="shared" ref="C47:E47" si="21">C22+C33</f>
        <v>0</v>
      </c>
      <c r="D47" s="13">
        <f t="shared" si="21"/>
        <v>788500</v>
      </c>
      <c r="E47" s="13">
        <f t="shared" si="21"/>
        <v>421569.2</v>
      </c>
      <c r="F47" s="8">
        <f t="shared" ref="F47" si="22">F22</f>
        <v>0</v>
      </c>
      <c r="H47" s="108"/>
    </row>
    <row r="48" spans="1:8">
      <c r="A48" s="9">
        <v>2024</v>
      </c>
      <c r="B48" s="107">
        <f t="shared" si="6"/>
        <v>1201335.5</v>
      </c>
      <c r="C48" s="13">
        <f t="shared" ref="C48:E48" si="23">C23+C34</f>
        <v>664000</v>
      </c>
      <c r="D48" s="13">
        <f t="shared" si="23"/>
        <v>124500</v>
      </c>
      <c r="E48" s="13">
        <f t="shared" si="23"/>
        <v>412835.5</v>
      </c>
      <c r="F48" s="8">
        <f t="shared" ref="F48" si="24">F23</f>
        <v>0</v>
      </c>
    </row>
    <row r="49" spans="1:10" ht="59.25" customHeight="1">
      <c r="A49" s="6" t="s">
        <v>19</v>
      </c>
      <c r="B49" s="8" t="e">
        <f t="shared" ref="B49:F49" si="25">B37+B39+B40+B41+B42+B43+B45+B46+B47+B48+B44</f>
        <v>#REF!</v>
      </c>
      <c r="C49" s="8" t="e">
        <f t="shared" si="25"/>
        <v>#REF!</v>
      </c>
      <c r="D49" s="8" t="e">
        <f t="shared" si="25"/>
        <v>#REF!</v>
      </c>
      <c r="E49" s="8" t="e">
        <f t="shared" si="25"/>
        <v>#REF!</v>
      </c>
      <c r="F49" s="8" t="e">
        <f t="shared" si="25"/>
        <v>#REF!</v>
      </c>
    </row>
    <row r="50" spans="1:10" ht="46.5" customHeight="1">
      <c r="A50" s="157" t="s">
        <v>20</v>
      </c>
      <c r="B50" s="158"/>
      <c r="C50" s="158"/>
      <c r="D50" s="158"/>
      <c r="E50" s="158"/>
      <c r="F50" s="159"/>
    </row>
    <row r="51" spans="1:10">
      <c r="A51" s="7">
        <v>2016</v>
      </c>
      <c r="B51" s="8">
        <f t="shared" ref="B51:B59" si="26">C51+D51+E51+F51</f>
        <v>0</v>
      </c>
      <c r="C51" s="8">
        <f>C26</f>
        <v>0</v>
      </c>
      <c r="D51" s="8">
        <f>D26</f>
        <v>0</v>
      </c>
      <c r="E51" s="8">
        <f>E26</f>
        <v>0</v>
      </c>
      <c r="F51" s="8">
        <f>F26</f>
        <v>0</v>
      </c>
      <c r="J51" s="108"/>
    </row>
    <row r="52" spans="1:10">
      <c r="A52" s="12">
        <v>2017</v>
      </c>
      <c r="B52" s="8">
        <f t="shared" si="26"/>
        <v>0</v>
      </c>
      <c r="C52" s="8">
        <f t="shared" ref="C52:F52" si="27">C27</f>
        <v>0</v>
      </c>
      <c r="D52" s="8">
        <f t="shared" si="27"/>
        <v>0</v>
      </c>
      <c r="E52" s="8">
        <f t="shared" si="27"/>
        <v>0</v>
      </c>
      <c r="F52" s="8">
        <f t="shared" si="27"/>
        <v>0</v>
      </c>
    </row>
    <row r="53" spans="1:10">
      <c r="A53" s="12">
        <v>2018</v>
      </c>
      <c r="B53" s="8">
        <f t="shared" si="26"/>
        <v>0</v>
      </c>
      <c r="C53" s="8">
        <f t="shared" ref="C53:F53" si="28">C28</f>
        <v>0</v>
      </c>
      <c r="D53" s="8">
        <f t="shared" si="28"/>
        <v>0</v>
      </c>
      <c r="E53" s="8">
        <f t="shared" si="28"/>
        <v>0</v>
      </c>
      <c r="F53" s="8">
        <f t="shared" si="28"/>
        <v>0</v>
      </c>
    </row>
    <row r="54" spans="1:10">
      <c r="A54" s="12">
        <v>2019</v>
      </c>
      <c r="B54" s="10">
        <f t="shared" si="26"/>
        <v>821470.4</v>
      </c>
      <c r="C54" s="10">
        <f t="shared" ref="C54:F54" si="29">C29</f>
        <v>664000</v>
      </c>
      <c r="D54" s="10">
        <f t="shared" si="29"/>
        <v>118102.8</v>
      </c>
      <c r="E54" s="10">
        <f t="shared" si="29"/>
        <v>39367.599999999999</v>
      </c>
      <c r="F54" s="8">
        <f t="shared" si="29"/>
        <v>0</v>
      </c>
    </row>
    <row r="55" spans="1:10">
      <c r="A55" s="12">
        <v>2020</v>
      </c>
      <c r="B55" s="10">
        <f t="shared" si="26"/>
        <v>1298197.3999999999</v>
      </c>
      <c r="C55" s="10">
        <f t="shared" ref="C55:F55" si="30">C30</f>
        <v>1038557.8</v>
      </c>
      <c r="D55" s="10">
        <f t="shared" si="30"/>
        <v>194729.7</v>
      </c>
      <c r="E55" s="10">
        <f t="shared" si="30"/>
        <v>64909.9</v>
      </c>
      <c r="F55" s="8">
        <f t="shared" si="30"/>
        <v>0</v>
      </c>
    </row>
    <row r="56" spans="1:10">
      <c r="A56" s="12">
        <v>2021</v>
      </c>
      <c r="B56" s="10">
        <f t="shared" si="26"/>
        <v>392802.60000000003</v>
      </c>
      <c r="C56" s="10">
        <f t="shared" ref="C56:F56" si="31">C31</f>
        <v>76553.5</v>
      </c>
      <c r="D56" s="10">
        <f t="shared" si="31"/>
        <v>298158.90000000002</v>
      </c>
      <c r="E56" s="10">
        <f t="shared" si="31"/>
        <v>18090.2</v>
      </c>
      <c r="F56" s="8">
        <f t="shared" si="31"/>
        <v>0</v>
      </c>
    </row>
    <row r="57" spans="1:10">
      <c r="A57" s="12">
        <v>2022</v>
      </c>
      <c r="B57" s="10">
        <f t="shared" si="26"/>
        <v>838829.8</v>
      </c>
      <c r="C57" s="10">
        <f t="shared" ref="C57:F57" si="32">C32</f>
        <v>0</v>
      </c>
      <c r="D57" s="10">
        <f t="shared" si="32"/>
        <v>788500</v>
      </c>
      <c r="E57" s="10">
        <f t="shared" si="32"/>
        <v>50329.8</v>
      </c>
      <c r="F57" s="8">
        <f t="shared" si="32"/>
        <v>0</v>
      </c>
    </row>
    <row r="58" spans="1:10">
      <c r="A58" s="12">
        <v>2023</v>
      </c>
      <c r="B58" s="10">
        <f t="shared" si="26"/>
        <v>838829.8</v>
      </c>
      <c r="C58" s="10">
        <f t="shared" ref="C58:F58" si="33">C33</f>
        <v>0</v>
      </c>
      <c r="D58" s="10">
        <f t="shared" si="33"/>
        <v>788500</v>
      </c>
      <c r="E58" s="10">
        <f t="shared" si="33"/>
        <v>50329.8</v>
      </c>
      <c r="F58" s="8">
        <f t="shared" si="33"/>
        <v>0</v>
      </c>
    </row>
    <row r="59" spans="1:10">
      <c r="A59" s="12">
        <v>2024</v>
      </c>
      <c r="B59" s="10">
        <f t="shared" si="26"/>
        <v>830000</v>
      </c>
      <c r="C59" s="10">
        <f t="shared" ref="C59:F59" si="34">C34</f>
        <v>664000</v>
      </c>
      <c r="D59" s="10">
        <f t="shared" si="34"/>
        <v>124500</v>
      </c>
      <c r="E59" s="10">
        <f t="shared" si="34"/>
        <v>41500</v>
      </c>
      <c r="F59" s="8">
        <f t="shared" si="34"/>
        <v>0</v>
      </c>
    </row>
    <row r="60" spans="1:10" ht="56.25">
      <c r="A60" s="6" t="s">
        <v>19</v>
      </c>
      <c r="B60" s="10">
        <f>B51+B52+B53+B54+B55+B56+B57+B58+B59</f>
        <v>5020130</v>
      </c>
      <c r="C60" s="10">
        <f t="shared" ref="C60:F60" si="35">C51+C52+C53+C54+C55+C56+C57+C58+C59</f>
        <v>2443111.2999999998</v>
      </c>
      <c r="D60" s="10">
        <f t="shared" si="35"/>
        <v>2312491.4</v>
      </c>
      <c r="E60" s="10">
        <f t="shared" si="35"/>
        <v>264527.3</v>
      </c>
      <c r="F60" s="8">
        <f t="shared" si="35"/>
        <v>0</v>
      </c>
    </row>
    <row r="61" spans="1:10" ht="21" customHeight="1"/>
    <row r="62" spans="1:10" ht="22.5" customHeight="1">
      <c r="A62" s="152" t="s">
        <v>21</v>
      </c>
      <c r="B62" s="152"/>
      <c r="C62" s="152"/>
      <c r="D62" s="152"/>
      <c r="E62" s="152"/>
      <c r="F62" s="152"/>
    </row>
    <row r="63" spans="1:10" hidden="1">
      <c r="A63" s="152"/>
      <c r="B63" s="152"/>
      <c r="C63" s="152"/>
      <c r="D63" s="152"/>
      <c r="E63" s="152"/>
      <c r="F63" s="152"/>
    </row>
    <row r="64" spans="1:10" ht="42" customHeight="1">
      <c r="A64" s="152" t="s">
        <v>22</v>
      </c>
      <c r="B64" s="152"/>
      <c r="C64" s="152"/>
      <c r="D64" s="152"/>
      <c r="E64" s="152"/>
      <c r="F64" s="152"/>
    </row>
    <row r="65" spans="1:6" ht="102" customHeight="1">
      <c r="A65" s="153" t="s">
        <v>152</v>
      </c>
      <c r="B65" s="153"/>
      <c r="C65" s="153"/>
      <c r="E65" s="154" t="s">
        <v>23</v>
      </c>
      <c r="F65" s="154"/>
    </row>
  </sheetData>
  <mergeCells count="29">
    <mergeCell ref="D1:F1"/>
    <mergeCell ref="A2:F2"/>
    <mergeCell ref="A3:F3"/>
    <mergeCell ref="A5:F5"/>
    <mergeCell ref="B7:F7"/>
    <mergeCell ref="A64:F64"/>
    <mergeCell ref="A65:C65"/>
    <mergeCell ref="E65:F65"/>
    <mergeCell ref="C8:F8"/>
    <mergeCell ref="A11:F11"/>
    <mergeCell ref="A25:F25"/>
    <mergeCell ref="A36:F36"/>
    <mergeCell ref="A50:F50"/>
    <mergeCell ref="A7:A9"/>
    <mergeCell ref="A12:A13"/>
    <mergeCell ref="A37:A38"/>
    <mergeCell ref="B8:B9"/>
    <mergeCell ref="B12:B13"/>
    <mergeCell ref="B37:B38"/>
    <mergeCell ref="C12:C13"/>
    <mergeCell ref="C37:C38"/>
    <mergeCell ref="E37:E38"/>
    <mergeCell ref="F12:F13"/>
    <mergeCell ref="F37:F38"/>
    <mergeCell ref="A62:F62"/>
    <mergeCell ref="A63:F63"/>
    <mergeCell ref="D12:D13"/>
    <mergeCell ref="D37:D38"/>
    <mergeCell ref="E12:E13"/>
  </mergeCells>
  <pageMargins left="1.1811023622047201" right="0.39370078740157499" top="0.78740157480314998" bottom="0.78740157480314998" header="0.31496062992126" footer="0.31496062992126"/>
  <pageSetup paperSize="9" scale="76" fitToHeight="0" orientation="portrait" r:id="rId1"/>
  <headerFooter differentFirst="1">
    <oddHeader>&amp;C2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"/>
  <sheetViews>
    <sheetView workbookViewId="0">
      <selection activeCell="G21" sqref="G21"/>
    </sheetView>
  </sheetViews>
  <sheetFormatPr defaultRowHeight="15"/>
  <cols>
    <col min="1" max="1" width="19.7109375" customWidth="1"/>
    <col min="2" max="5" width="20.140625" customWidth="1"/>
    <col min="6" max="6" width="15.42578125" customWidth="1"/>
  </cols>
  <sheetData>
    <row r="2" spans="1:6" ht="18.75" customHeight="1">
      <c r="A2" s="171" t="s">
        <v>4</v>
      </c>
      <c r="B2" s="169" t="s">
        <v>29</v>
      </c>
      <c r="C2" s="169"/>
      <c r="D2" s="169"/>
      <c r="E2" s="169"/>
      <c r="F2" s="169"/>
    </row>
    <row r="3" spans="1:6" ht="18.75">
      <c r="A3" s="172"/>
      <c r="B3" s="170" t="s">
        <v>6</v>
      </c>
      <c r="C3" s="170" t="s">
        <v>7</v>
      </c>
      <c r="D3" s="170"/>
      <c r="E3" s="170"/>
      <c r="F3" s="170"/>
    </row>
    <row r="4" spans="1:6" ht="56.25">
      <c r="A4" s="172"/>
      <c r="B4" s="170"/>
      <c r="C4" s="147" t="s">
        <v>32</v>
      </c>
      <c r="D4" s="147" t="s">
        <v>33</v>
      </c>
      <c r="E4" s="147" t="s">
        <v>34</v>
      </c>
      <c r="F4" s="147" t="s">
        <v>35</v>
      </c>
    </row>
    <row r="5" spans="1:6" ht="18.75">
      <c r="A5" s="147">
        <v>1</v>
      </c>
      <c r="B5" s="140">
        <v>2</v>
      </c>
      <c r="C5" s="140">
        <v>3</v>
      </c>
      <c r="D5" s="140">
        <v>4</v>
      </c>
      <c r="E5" s="140">
        <v>5</v>
      </c>
      <c r="F5" s="140">
        <v>6</v>
      </c>
    </row>
    <row r="6" spans="1:6" ht="57.75" customHeight="1">
      <c r="A6" s="163" t="s">
        <v>176</v>
      </c>
      <c r="B6" s="164"/>
      <c r="C6" s="164"/>
      <c r="D6" s="164"/>
      <c r="E6" s="164"/>
      <c r="F6" s="165"/>
    </row>
    <row r="7" spans="1:6" ht="18.75">
      <c r="A7" s="141">
        <v>2022</v>
      </c>
      <c r="B7" s="142">
        <f>'Перечень Основн меропр'!E66</f>
        <v>387323.5</v>
      </c>
      <c r="C7" s="142">
        <f>'Перечень Основн меропр'!F66</f>
        <v>0</v>
      </c>
      <c r="D7" s="142">
        <f>'Перечень Основн меропр'!G66</f>
        <v>0</v>
      </c>
      <c r="E7" s="142">
        <f>'Перечень Основн меропр'!H66</f>
        <v>387323.5</v>
      </c>
      <c r="F7" s="142">
        <f>'Перечень Основн меропр'!I66</f>
        <v>0</v>
      </c>
    </row>
    <row r="8" spans="1:6" ht="18.75">
      <c r="A8" s="141">
        <v>2023</v>
      </c>
      <c r="B8" s="142">
        <f>'Перечень Основн меропр'!E67</f>
        <v>371239.4</v>
      </c>
      <c r="C8" s="142">
        <f>'Перечень Основн меропр'!F67</f>
        <v>0</v>
      </c>
      <c r="D8" s="142">
        <f>'Перечень Основн меропр'!G67</f>
        <v>0</v>
      </c>
      <c r="E8" s="142">
        <f>'Перечень Основн меропр'!H67</f>
        <v>371239.4</v>
      </c>
      <c r="F8" s="142">
        <f>'Перечень Основн меропр'!I67</f>
        <v>0</v>
      </c>
    </row>
    <row r="9" spans="1:6" ht="18.75">
      <c r="A9" s="141">
        <v>2024</v>
      </c>
      <c r="B9" s="142">
        <f>'Перечень Основн меропр'!E68</f>
        <v>371335.5</v>
      </c>
      <c r="C9" s="142">
        <f>'Перечень Основн меропр'!F68</f>
        <v>0</v>
      </c>
      <c r="D9" s="142">
        <f>'Перечень Основн меропр'!G68</f>
        <v>0</v>
      </c>
      <c r="E9" s="142">
        <f>'Перечень Основн меропр'!H68</f>
        <v>371335.5</v>
      </c>
      <c r="F9" s="142">
        <f>'Перечень Основн меропр'!I68</f>
        <v>0</v>
      </c>
    </row>
    <row r="10" spans="1:6" ht="56.25">
      <c r="A10" s="143" t="s">
        <v>178</v>
      </c>
      <c r="B10" s="142">
        <f>'Перечень Основн меропр'!E69</f>
        <v>1129898.3999999999</v>
      </c>
      <c r="C10" s="142">
        <f>'Перечень Основн меропр'!F69</f>
        <v>0</v>
      </c>
      <c r="D10" s="142">
        <f>'Перечень Основн меропр'!G69</f>
        <v>0</v>
      </c>
      <c r="E10" s="142">
        <f>'Перечень Основн меропр'!H69</f>
        <v>1129898.3999999999</v>
      </c>
      <c r="F10" s="142">
        <f>'Перечень Основн меропр'!I69</f>
        <v>0</v>
      </c>
    </row>
    <row r="11" spans="1:6" ht="113.25" customHeight="1">
      <c r="A11" s="166" t="s">
        <v>177</v>
      </c>
      <c r="B11" s="167"/>
      <c r="C11" s="167"/>
      <c r="D11" s="167"/>
      <c r="E11" s="167"/>
      <c r="F11" s="168"/>
    </row>
    <row r="12" spans="1:6" ht="18.75">
      <c r="A12" s="141">
        <v>2022</v>
      </c>
      <c r="B12" s="142">
        <f>'Перечень меропр Подпрогр'!E23</f>
        <v>867829.8</v>
      </c>
      <c r="C12" s="142">
        <f>'Перечень меропр Подпрогр'!F23</f>
        <v>29000</v>
      </c>
      <c r="D12" s="142">
        <f>'Перечень меропр Подпрогр'!G23</f>
        <v>788500</v>
      </c>
      <c r="E12" s="142">
        <f>'Перечень меропр Подпрогр'!H23</f>
        <v>50329.8</v>
      </c>
      <c r="F12" s="142">
        <f>'Перечень меропр Подпрогр'!I23</f>
        <v>0</v>
      </c>
    </row>
    <row r="13" spans="1:6" ht="18.75">
      <c r="A13" s="141">
        <v>2023</v>
      </c>
      <c r="B13" s="142">
        <f>'Перечень меропр Подпрогр'!E24</f>
        <v>918829.8</v>
      </c>
      <c r="C13" s="142">
        <f>'Перечень меропр Подпрогр'!F24</f>
        <v>80000</v>
      </c>
      <c r="D13" s="142">
        <f>'Перечень меропр Подпрогр'!G24</f>
        <v>788500</v>
      </c>
      <c r="E13" s="142">
        <f>'Перечень меропр Подпрогр'!H24</f>
        <v>50329.8</v>
      </c>
      <c r="F13" s="142">
        <f>'Перечень меропр Подпрогр'!I24</f>
        <v>0</v>
      </c>
    </row>
    <row r="14" spans="1:6" ht="18.75">
      <c r="A14" s="141">
        <v>2024</v>
      </c>
      <c r="B14" s="142">
        <f>'Перечень меропр Подпрогр'!E25</f>
        <v>830000</v>
      </c>
      <c r="C14" s="142">
        <f>'Перечень меропр Подпрогр'!F25</f>
        <v>664000</v>
      </c>
      <c r="D14" s="142">
        <f>'Перечень меропр Подпрогр'!G25</f>
        <v>124500</v>
      </c>
      <c r="E14" s="142">
        <f>'Перечень меропр Подпрогр'!H25</f>
        <v>41500</v>
      </c>
      <c r="F14" s="142">
        <f>'Перечень меропр Подпрогр'!I25</f>
        <v>0</v>
      </c>
    </row>
    <row r="15" spans="1:6" ht="37.5">
      <c r="A15" s="143" t="s">
        <v>143</v>
      </c>
      <c r="B15" s="142">
        <f>'Перечень меропр Подпрогр'!E26</f>
        <v>2616659.6</v>
      </c>
      <c r="C15" s="142">
        <f>'Перечень меропр Подпрогр'!F26</f>
        <v>773000</v>
      </c>
      <c r="D15" s="142">
        <f>'Перечень меропр Подпрогр'!G26</f>
        <v>1701500</v>
      </c>
      <c r="E15" s="142">
        <f>'Перечень меропр Подпрогр'!H26</f>
        <v>142159.6</v>
      </c>
      <c r="F15" s="142">
        <f>'Перечень меропр Подпрогр'!I26</f>
        <v>0</v>
      </c>
    </row>
    <row r="16" spans="1:6" ht="39" customHeight="1">
      <c r="A16" s="166" t="s">
        <v>179</v>
      </c>
      <c r="B16" s="167"/>
      <c r="C16" s="167"/>
      <c r="D16" s="167"/>
      <c r="E16" s="167"/>
      <c r="F16" s="168"/>
    </row>
    <row r="17" spans="1:6" ht="18.75">
      <c r="A17" s="141">
        <v>2022</v>
      </c>
      <c r="B17" s="144">
        <f>B7+B12</f>
        <v>1255153.3</v>
      </c>
      <c r="C17" s="144">
        <f t="shared" ref="C17:F17" si="0">C7+C12</f>
        <v>29000</v>
      </c>
      <c r="D17" s="144">
        <f t="shared" si="0"/>
        <v>788500</v>
      </c>
      <c r="E17" s="144">
        <f t="shared" si="0"/>
        <v>437653.3</v>
      </c>
      <c r="F17" s="144">
        <f t="shared" si="0"/>
        <v>0</v>
      </c>
    </row>
    <row r="18" spans="1:6" ht="18.75">
      <c r="A18" s="141">
        <v>2023</v>
      </c>
      <c r="B18" s="144">
        <f t="shared" ref="B18:F20" si="1">B8+B13</f>
        <v>1290069.2000000002</v>
      </c>
      <c r="C18" s="144">
        <f t="shared" si="1"/>
        <v>80000</v>
      </c>
      <c r="D18" s="144">
        <f t="shared" si="1"/>
        <v>788500</v>
      </c>
      <c r="E18" s="144">
        <f t="shared" si="1"/>
        <v>421569.2</v>
      </c>
      <c r="F18" s="144">
        <f t="shared" si="1"/>
        <v>0</v>
      </c>
    </row>
    <row r="19" spans="1:6" ht="18.75">
      <c r="A19" s="141">
        <v>2024</v>
      </c>
      <c r="B19" s="144">
        <f t="shared" si="1"/>
        <v>1201335.5</v>
      </c>
      <c r="C19" s="144">
        <f t="shared" si="1"/>
        <v>664000</v>
      </c>
      <c r="D19" s="144">
        <f t="shared" si="1"/>
        <v>124500</v>
      </c>
      <c r="E19" s="144">
        <f t="shared" si="1"/>
        <v>412835.5</v>
      </c>
      <c r="F19" s="144">
        <f t="shared" si="1"/>
        <v>0</v>
      </c>
    </row>
    <row r="20" spans="1:6" ht="37.5">
      <c r="A20" s="145" t="s">
        <v>180</v>
      </c>
      <c r="B20" s="146">
        <f t="shared" si="1"/>
        <v>3746558</v>
      </c>
      <c r="C20" s="146">
        <f t="shared" si="1"/>
        <v>773000</v>
      </c>
      <c r="D20" s="146">
        <f t="shared" si="1"/>
        <v>1701500</v>
      </c>
      <c r="E20" s="146">
        <f t="shared" si="1"/>
        <v>1272058</v>
      </c>
      <c r="F20" s="146">
        <f t="shared" si="1"/>
        <v>0</v>
      </c>
    </row>
  </sheetData>
  <mergeCells count="7">
    <mergeCell ref="A6:F6"/>
    <mergeCell ref="A11:F11"/>
    <mergeCell ref="A16:F16"/>
    <mergeCell ref="B2:F2"/>
    <mergeCell ref="B3:B4"/>
    <mergeCell ref="C3:F3"/>
    <mergeCell ref="A2:A4"/>
  </mergeCells>
  <pageMargins left="0.7" right="0.7" top="0.75" bottom="0.75" header="0.3" footer="0.3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view="pageBreakPreview" topLeftCell="A55" zoomScale="60" zoomScaleNormal="100" workbookViewId="0">
      <selection activeCell="F85" sqref="F85"/>
    </sheetView>
  </sheetViews>
  <sheetFormatPr defaultColWidth="9.140625" defaultRowHeight="21" outlineLevelRow="1"/>
  <cols>
    <col min="1" max="1" width="15" style="66" customWidth="1"/>
    <col min="2" max="2" width="68.5703125" style="67" customWidth="1"/>
    <col min="3" max="3" width="11.7109375" style="66" customWidth="1"/>
    <col min="4" max="4" width="20.42578125" style="68" customWidth="1"/>
    <col min="5" max="5" width="25.140625" style="66" customWidth="1"/>
    <col min="6" max="6" width="19.42578125" style="66" customWidth="1"/>
    <col min="7" max="7" width="25.5703125" style="66" customWidth="1"/>
    <col min="8" max="8" width="23.28515625" style="66" customWidth="1"/>
    <col min="9" max="9" width="19.140625" style="66" customWidth="1"/>
    <col min="10" max="10" width="130.85546875" style="66" customWidth="1"/>
    <col min="11" max="11" width="68.5703125" style="66" customWidth="1"/>
    <col min="12" max="12" width="16" style="66" customWidth="1"/>
    <col min="13" max="13" width="18.42578125" style="66" customWidth="1"/>
    <col min="14" max="16384" width="9.140625" style="66"/>
  </cols>
  <sheetData>
    <row r="1" spans="1:11" s="63" customFormat="1" ht="26.25">
      <c r="B1" s="69"/>
      <c r="C1" s="70"/>
      <c r="D1" s="71"/>
      <c r="J1" s="81"/>
      <c r="K1" s="116" t="s">
        <v>151</v>
      </c>
    </row>
    <row r="2" spans="1:11" s="63" customFormat="1" ht="22.5" customHeight="1">
      <c r="B2" s="69"/>
      <c r="C2" s="70"/>
      <c r="D2" s="71"/>
      <c r="J2" s="81"/>
      <c r="K2" s="116" t="s">
        <v>154</v>
      </c>
    </row>
    <row r="3" spans="1:11" s="63" customFormat="1" ht="53.25" customHeight="1">
      <c r="B3" s="69"/>
      <c r="C3" s="70"/>
      <c r="D3" s="71"/>
      <c r="J3" s="200"/>
      <c r="K3" s="200"/>
    </row>
    <row r="4" spans="1:11" s="63" customFormat="1" ht="25.5" customHeight="1">
      <c r="B4" s="69"/>
      <c r="C4" s="70"/>
      <c r="D4" s="71"/>
      <c r="J4" s="216"/>
      <c r="K4" s="216"/>
    </row>
    <row r="5" spans="1:11" s="63" customFormat="1" ht="23.25">
      <c r="B5" s="69"/>
      <c r="C5" s="70"/>
      <c r="D5" s="71"/>
      <c r="J5" s="82"/>
      <c r="K5" s="82"/>
    </row>
    <row r="6" spans="1:11" ht="15.75" customHeight="1">
      <c r="H6" s="72"/>
      <c r="I6" s="72"/>
      <c r="J6" s="200"/>
      <c r="K6" s="200"/>
    </row>
    <row r="7" spans="1:11" ht="30" customHeight="1">
      <c r="J7" s="200"/>
      <c r="K7" s="200"/>
    </row>
    <row r="8" spans="1:11" ht="58.5" customHeight="1">
      <c r="J8" s="83"/>
      <c r="K8" s="83"/>
    </row>
    <row r="9" spans="1:11" ht="105" customHeight="1">
      <c r="A9" s="217" t="s">
        <v>181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</row>
    <row r="10" spans="1:11" ht="13.5" customHeight="1">
      <c r="A10" s="117"/>
      <c r="B10" s="73"/>
      <c r="C10" s="117"/>
      <c r="D10" s="74"/>
      <c r="E10" s="117"/>
      <c r="F10" s="117"/>
      <c r="G10" s="117"/>
      <c r="H10" s="117"/>
      <c r="I10" s="117"/>
      <c r="J10" s="117"/>
      <c r="K10" s="117"/>
    </row>
    <row r="11" spans="1:11" ht="22.5" customHeight="1">
      <c r="A11" s="202" t="s">
        <v>155</v>
      </c>
      <c r="B11" s="202" t="s">
        <v>26</v>
      </c>
      <c r="C11" s="202" t="s">
        <v>27</v>
      </c>
      <c r="D11" s="202" t="s">
        <v>28</v>
      </c>
      <c r="E11" s="219" t="s">
        <v>29</v>
      </c>
      <c r="F11" s="219"/>
      <c r="G11" s="219"/>
      <c r="H11" s="219"/>
      <c r="I11" s="219"/>
      <c r="J11" s="202" t="s">
        <v>30</v>
      </c>
      <c r="K11" s="202" t="s">
        <v>31</v>
      </c>
    </row>
    <row r="12" spans="1:11" ht="32.25" customHeight="1">
      <c r="A12" s="202"/>
      <c r="B12" s="202"/>
      <c r="C12" s="202"/>
      <c r="D12" s="202"/>
      <c r="E12" s="209" t="s">
        <v>6</v>
      </c>
      <c r="F12" s="202" t="s">
        <v>7</v>
      </c>
      <c r="G12" s="202"/>
      <c r="H12" s="202"/>
      <c r="I12" s="202"/>
      <c r="J12" s="202"/>
      <c r="K12" s="202"/>
    </row>
    <row r="13" spans="1:11" ht="70.5" customHeight="1">
      <c r="A13" s="202"/>
      <c r="B13" s="202"/>
      <c r="C13" s="202"/>
      <c r="D13" s="202"/>
      <c r="E13" s="209"/>
      <c r="F13" s="112" t="s">
        <v>32</v>
      </c>
      <c r="G13" s="112" t="s">
        <v>33</v>
      </c>
      <c r="H13" s="112" t="s">
        <v>34</v>
      </c>
      <c r="I13" s="112" t="s">
        <v>35</v>
      </c>
      <c r="J13" s="202"/>
      <c r="K13" s="202"/>
    </row>
    <row r="14" spans="1:11" s="64" customFormat="1" ht="20.25" customHeight="1">
      <c r="A14" s="75">
        <v>1</v>
      </c>
      <c r="B14" s="75">
        <v>2</v>
      </c>
      <c r="C14" s="75">
        <v>3</v>
      </c>
      <c r="D14" s="75">
        <v>4</v>
      </c>
      <c r="E14" s="75">
        <v>5</v>
      </c>
      <c r="F14" s="75">
        <v>6</v>
      </c>
      <c r="G14" s="75">
        <v>7</v>
      </c>
      <c r="H14" s="75">
        <v>8</v>
      </c>
      <c r="I14" s="75">
        <v>9</v>
      </c>
      <c r="J14" s="75">
        <v>10</v>
      </c>
      <c r="K14" s="75">
        <v>11</v>
      </c>
    </row>
    <row r="15" spans="1:11" ht="58.5" customHeight="1">
      <c r="A15" s="76">
        <v>1</v>
      </c>
      <c r="B15" s="220" t="s">
        <v>184</v>
      </c>
      <c r="C15" s="221"/>
      <c r="D15" s="221"/>
      <c r="E15" s="221"/>
      <c r="F15" s="221"/>
      <c r="G15" s="221"/>
      <c r="H15" s="221"/>
      <c r="I15" s="221"/>
      <c r="J15" s="221"/>
      <c r="K15" s="221"/>
    </row>
    <row r="16" spans="1:11" ht="77.25" customHeight="1">
      <c r="A16" s="76" t="s">
        <v>37</v>
      </c>
      <c r="B16" s="220" t="s">
        <v>38</v>
      </c>
      <c r="C16" s="221"/>
      <c r="D16" s="221"/>
      <c r="E16" s="221"/>
      <c r="F16" s="221"/>
      <c r="G16" s="221"/>
      <c r="H16" s="221"/>
      <c r="I16" s="221"/>
      <c r="J16" s="221"/>
      <c r="K16" s="221"/>
    </row>
    <row r="17" spans="1:13" ht="49.5" customHeight="1">
      <c r="A17" s="197" t="s">
        <v>39</v>
      </c>
      <c r="B17" s="194" t="s">
        <v>40</v>
      </c>
      <c r="C17" s="209"/>
      <c r="D17" s="132">
        <v>2022</v>
      </c>
      <c r="E17" s="133">
        <f>E21+E25+E29+E33+E37+E41+E45+E49</f>
        <v>309841.5</v>
      </c>
      <c r="F17" s="133">
        <f t="shared" ref="F17:I17" si="0">F21+F25+F29+F33+F37+F41+F45+F49</f>
        <v>0</v>
      </c>
      <c r="G17" s="133">
        <f t="shared" si="0"/>
        <v>0</v>
      </c>
      <c r="H17" s="133">
        <f t="shared" si="0"/>
        <v>309841.5</v>
      </c>
      <c r="I17" s="133">
        <f t="shared" si="0"/>
        <v>0</v>
      </c>
      <c r="J17" s="204"/>
      <c r="K17" s="203"/>
    </row>
    <row r="18" spans="1:13" ht="49.5" customHeight="1">
      <c r="A18" s="198"/>
      <c r="B18" s="195"/>
      <c r="C18" s="209"/>
      <c r="D18" s="132">
        <v>2023</v>
      </c>
      <c r="E18" s="133">
        <f t="shared" ref="E18:E19" si="1">E22+E26+E30+E34+E38+E42+E46+E50</f>
        <v>294877.3</v>
      </c>
      <c r="F18" s="133">
        <f t="shared" ref="F18:I20" si="2">F22+F26+F30+F34+F38+F42+F46+F50</f>
        <v>0</v>
      </c>
      <c r="G18" s="133">
        <f t="shared" si="2"/>
        <v>0</v>
      </c>
      <c r="H18" s="133">
        <f t="shared" si="2"/>
        <v>294877.3</v>
      </c>
      <c r="I18" s="133">
        <f t="shared" si="2"/>
        <v>0</v>
      </c>
      <c r="J18" s="204"/>
      <c r="K18" s="203"/>
    </row>
    <row r="19" spans="1:13" ht="49.5" customHeight="1">
      <c r="A19" s="198"/>
      <c r="B19" s="195"/>
      <c r="C19" s="209"/>
      <c r="D19" s="132">
        <v>2024</v>
      </c>
      <c r="E19" s="133">
        <f t="shared" si="1"/>
        <v>306127.09999999998</v>
      </c>
      <c r="F19" s="133">
        <f t="shared" si="2"/>
        <v>0</v>
      </c>
      <c r="G19" s="133">
        <f t="shared" si="2"/>
        <v>0</v>
      </c>
      <c r="H19" s="133">
        <f t="shared" si="2"/>
        <v>306127.09999999998</v>
      </c>
      <c r="I19" s="133">
        <f t="shared" si="2"/>
        <v>0</v>
      </c>
      <c r="J19" s="204"/>
      <c r="K19" s="203"/>
    </row>
    <row r="20" spans="1:13" ht="49.5" customHeight="1">
      <c r="A20" s="199"/>
      <c r="B20" s="196"/>
      <c r="C20" s="209"/>
      <c r="D20" s="132" t="s">
        <v>6</v>
      </c>
      <c r="E20" s="133">
        <f>E17+E18+E19</f>
        <v>910845.9</v>
      </c>
      <c r="F20" s="133">
        <f t="shared" si="2"/>
        <v>0</v>
      </c>
      <c r="G20" s="133">
        <f>G17+G18+G19</f>
        <v>0</v>
      </c>
      <c r="H20" s="133">
        <f>H17+H18+H19</f>
        <v>910845.9</v>
      </c>
      <c r="I20" s="133">
        <f t="shared" si="2"/>
        <v>0</v>
      </c>
      <c r="J20" s="205"/>
      <c r="K20" s="203"/>
      <c r="L20" s="84"/>
    </row>
    <row r="21" spans="1:13" ht="54.75" customHeight="1" outlineLevel="1">
      <c r="A21" s="184" t="s">
        <v>41</v>
      </c>
      <c r="B21" s="184" t="s">
        <v>42</v>
      </c>
      <c r="C21" s="185"/>
      <c r="D21" s="77">
        <v>2022</v>
      </c>
      <c r="E21" s="78">
        <f t="shared" ref="E21:E28" si="3">F21+G21+H21+I21</f>
        <v>14105.1</v>
      </c>
      <c r="F21" s="78"/>
      <c r="G21" s="78"/>
      <c r="H21" s="78">
        <v>14105.1</v>
      </c>
      <c r="I21" s="85"/>
      <c r="J21" s="86" t="s">
        <v>44</v>
      </c>
      <c r="K21" s="190" t="s">
        <v>67</v>
      </c>
    </row>
    <row r="22" spans="1:13" ht="54.75" customHeight="1" outlineLevel="1">
      <c r="A22" s="185"/>
      <c r="B22" s="185"/>
      <c r="C22" s="185"/>
      <c r="D22" s="77">
        <v>2023</v>
      </c>
      <c r="E22" s="78">
        <f t="shared" si="3"/>
        <v>25066.5</v>
      </c>
      <c r="F22" s="78"/>
      <c r="G22" s="78"/>
      <c r="H22" s="78">
        <v>25066.5</v>
      </c>
      <c r="I22" s="85"/>
      <c r="J22" s="86" t="s">
        <v>45</v>
      </c>
      <c r="K22" s="191"/>
    </row>
    <row r="23" spans="1:13" ht="54.75" customHeight="1" outlineLevel="1">
      <c r="A23" s="185"/>
      <c r="B23" s="185"/>
      <c r="C23" s="185"/>
      <c r="D23" s="77">
        <v>2024</v>
      </c>
      <c r="E23" s="78">
        <f t="shared" si="3"/>
        <v>33896.300000000003</v>
      </c>
      <c r="F23" s="78"/>
      <c r="G23" s="78"/>
      <c r="H23" s="78">
        <v>33896.300000000003</v>
      </c>
      <c r="I23" s="85"/>
      <c r="J23" s="86" t="s">
        <v>46</v>
      </c>
      <c r="K23" s="191"/>
    </row>
    <row r="24" spans="1:13" ht="54.75" customHeight="1" outlineLevel="1">
      <c r="A24" s="186"/>
      <c r="B24" s="186"/>
      <c r="C24" s="186"/>
      <c r="D24" s="77" t="s">
        <v>6</v>
      </c>
      <c r="E24" s="78">
        <f t="shared" si="3"/>
        <v>73067.899999999994</v>
      </c>
      <c r="F24" s="78"/>
      <c r="G24" s="78"/>
      <c r="H24" s="78">
        <f>SUM(H21:H23)</f>
        <v>73067.899999999994</v>
      </c>
      <c r="I24" s="85"/>
      <c r="J24" s="87"/>
      <c r="K24" s="192"/>
      <c r="M24" s="84"/>
    </row>
    <row r="25" spans="1:13" ht="87.75" customHeight="1" outlineLevel="1">
      <c r="A25" s="184" t="s">
        <v>47</v>
      </c>
      <c r="B25" s="184" t="s">
        <v>48</v>
      </c>
      <c r="C25" s="185"/>
      <c r="D25" s="77">
        <v>2022</v>
      </c>
      <c r="E25" s="78">
        <f t="shared" si="3"/>
        <v>23100</v>
      </c>
      <c r="F25" s="78"/>
      <c r="G25" s="78"/>
      <c r="H25" s="78">
        <v>23100</v>
      </c>
      <c r="I25" s="85"/>
      <c r="J25" s="87" t="s">
        <v>50</v>
      </c>
      <c r="K25" s="191" t="s">
        <v>67</v>
      </c>
    </row>
    <row r="26" spans="1:13" ht="89.25" customHeight="1" outlineLevel="1">
      <c r="A26" s="185"/>
      <c r="B26" s="185"/>
      <c r="C26" s="185"/>
      <c r="D26" s="77">
        <v>2023</v>
      </c>
      <c r="E26" s="78">
        <f t="shared" si="3"/>
        <v>23100</v>
      </c>
      <c r="F26" s="78"/>
      <c r="G26" s="78"/>
      <c r="H26" s="78">
        <v>23100</v>
      </c>
      <c r="I26" s="85"/>
      <c r="J26" s="87" t="s">
        <v>50</v>
      </c>
      <c r="K26" s="191"/>
    </row>
    <row r="27" spans="1:13" ht="87.75" customHeight="1" outlineLevel="1">
      <c r="A27" s="185"/>
      <c r="B27" s="185"/>
      <c r="C27" s="185"/>
      <c r="D27" s="77">
        <v>2024</v>
      </c>
      <c r="E27" s="78">
        <f t="shared" si="3"/>
        <v>23100</v>
      </c>
      <c r="F27" s="78"/>
      <c r="G27" s="78"/>
      <c r="H27" s="78">
        <v>23100</v>
      </c>
      <c r="I27" s="85"/>
      <c r="J27" s="87" t="s">
        <v>50</v>
      </c>
      <c r="K27" s="191"/>
    </row>
    <row r="28" spans="1:13" ht="57.75" customHeight="1" outlineLevel="1">
      <c r="A28" s="186"/>
      <c r="B28" s="186"/>
      <c r="C28" s="186"/>
      <c r="D28" s="77" t="s">
        <v>6</v>
      </c>
      <c r="E28" s="78">
        <f t="shared" si="3"/>
        <v>69300</v>
      </c>
      <c r="F28" s="78"/>
      <c r="G28" s="78"/>
      <c r="H28" s="78">
        <f>SUM(H25:H27)</f>
        <v>69300</v>
      </c>
      <c r="I28" s="85"/>
      <c r="J28" s="87"/>
      <c r="K28" s="88"/>
    </row>
    <row r="29" spans="1:13" ht="47.25" customHeight="1" outlineLevel="1">
      <c r="A29" s="185" t="s">
        <v>156</v>
      </c>
      <c r="B29" s="184" t="s">
        <v>164</v>
      </c>
      <c r="C29" s="184"/>
      <c r="D29" s="77">
        <v>2022</v>
      </c>
      <c r="E29" s="80">
        <f t="shared" ref="E29:E36" si="4">F29+G29+H29+I29</f>
        <v>67215.8</v>
      </c>
      <c r="F29" s="80"/>
      <c r="G29" s="80"/>
      <c r="H29" s="80">
        <v>67215.8</v>
      </c>
      <c r="I29" s="85"/>
      <c r="J29" s="184" t="s">
        <v>162</v>
      </c>
      <c r="K29" s="190" t="s">
        <v>55</v>
      </c>
    </row>
    <row r="30" spans="1:13" ht="47.25" customHeight="1" outlineLevel="1">
      <c r="A30" s="185"/>
      <c r="B30" s="185"/>
      <c r="C30" s="185"/>
      <c r="D30" s="77">
        <v>2023</v>
      </c>
      <c r="E30" s="80">
        <f t="shared" si="4"/>
        <v>67215.8</v>
      </c>
      <c r="F30" s="80"/>
      <c r="G30" s="80"/>
      <c r="H30" s="80">
        <v>67215.8</v>
      </c>
      <c r="I30" s="85"/>
      <c r="J30" s="185"/>
      <c r="K30" s="191"/>
    </row>
    <row r="31" spans="1:13" ht="47.25" customHeight="1" outlineLevel="1">
      <c r="A31" s="185"/>
      <c r="B31" s="185"/>
      <c r="C31" s="185"/>
      <c r="D31" s="77">
        <v>2024</v>
      </c>
      <c r="E31" s="80">
        <f t="shared" si="4"/>
        <v>67215.8</v>
      </c>
      <c r="F31" s="80"/>
      <c r="G31" s="80"/>
      <c r="H31" s="80">
        <v>67215.8</v>
      </c>
      <c r="I31" s="85"/>
      <c r="J31" s="186"/>
      <c r="K31" s="191"/>
    </row>
    <row r="32" spans="1:13" ht="85.5" customHeight="1" outlineLevel="1">
      <c r="A32" s="186"/>
      <c r="B32" s="186"/>
      <c r="C32" s="186"/>
      <c r="D32" s="77" t="s">
        <v>6</v>
      </c>
      <c r="E32" s="80">
        <f t="shared" si="4"/>
        <v>201647.40000000002</v>
      </c>
      <c r="F32" s="80"/>
      <c r="G32" s="80"/>
      <c r="H32" s="80">
        <f>SUM(H29:H31)</f>
        <v>201647.40000000002</v>
      </c>
      <c r="I32" s="85"/>
      <c r="J32" s="89"/>
      <c r="K32" s="192"/>
    </row>
    <row r="33" spans="1:11" ht="39" customHeight="1" outlineLevel="1">
      <c r="A33" s="215" t="s">
        <v>157</v>
      </c>
      <c r="B33" s="190" t="s">
        <v>165</v>
      </c>
      <c r="C33" s="185"/>
      <c r="D33" s="77">
        <v>2022</v>
      </c>
      <c r="E33" s="80">
        <f t="shared" si="4"/>
        <v>47500</v>
      </c>
      <c r="F33" s="80"/>
      <c r="G33" s="80"/>
      <c r="H33" s="80">
        <v>47500</v>
      </c>
      <c r="I33" s="85"/>
      <c r="J33" s="184" t="s">
        <v>162</v>
      </c>
      <c r="K33" s="191" t="s">
        <v>58</v>
      </c>
    </row>
    <row r="34" spans="1:11" ht="39" customHeight="1" outlineLevel="1">
      <c r="A34" s="215"/>
      <c r="B34" s="191"/>
      <c r="C34" s="185"/>
      <c r="D34" s="77">
        <v>2023</v>
      </c>
      <c r="E34" s="80">
        <f t="shared" si="4"/>
        <v>47500</v>
      </c>
      <c r="F34" s="80"/>
      <c r="G34" s="80"/>
      <c r="H34" s="80">
        <v>47500</v>
      </c>
      <c r="I34" s="85"/>
      <c r="J34" s="185"/>
      <c r="K34" s="191"/>
    </row>
    <row r="35" spans="1:11" ht="39" customHeight="1" outlineLevel="1">
      <c r="A35" s="215"/>
      <c r="B35" s="191"/>
      <c r="C35" s="185"/>
      <c r="D35" s="77">
        <v>2024</v>
      </c>
      <c r="E35" s="80">
        <f t="shared" si="4"/>
        <v>47500</v>
      </c>
      <c r="F35" s="80"/>
      <c r="G35" s="80"/>
      <c r="H35" s="80">
        <v>47500</v>
      </c>
      <c r="I35" s="85"/>
      <c r="J35" s="186"/>
      <c r="K35" s="191"/>
    </row>
    <row r="36" spans="1:11" ht="69.75" customHeight="1" outlineLevel="1">
      <c r="A36" s="215"/>
      <c r="B36" s="192"/>
      <c r="C36" s="186"/>
      <c r="D36" s="77" t="s">
        <v>6</v>
      </c>
      <c r="E36" s="80">
        <f t="shared" si="4"/>
        <v>142500</v>
      </c>
      <c r="F36" s="80"/>
      <c r="G36" s="80"/>
      <c r="H36" s="80">
        <f>SUM(H33:H35)</f>
        <v>142500</v>
      </c>
      <c r="I36" s="85"/>
      <c r="J36" s="79"/>
      <c r="K36" s="192"/>
    </row>
    <row r="37" spans="1:11" ht="43.5" customHeight="1" outlineLevel="1">
      <c r="A37" s="184" t="s">
        <v>158</v>
      </c>
      <c r="B37" s="184" t="s">
        <v>166</v>
      </c>
      <c r="C37" s="121"/>
      <c r="D37" s="77">
        <v>2022</v>
      </c>
      <c r="E37" s="80">
        <f t="shared" ref="E37:E44" si="5">F37+G37+H37+I37</f>
        <v>59327.1</v>
      </c>
      <c r="F37" s="80"/>
      <c r="G37" s="80"/>
      <c r="H37" s="80">
        <f>57327.1+2000</f>
        <v>59327.1</v>
      </c>
      <c r="I37" s="85"/>
      <c r="J37" s="184" t="s">
        <v>162</v>
      </c>
      <c r="K37" s="190" t="s">
        <v>62</v>
      </c>
    </row>
    <row r="38" spans="1:11" ht="43.5" customHeight="1" outlineLevel="1">
      <c r="A38" s="185"/>
      <c r="B38" s="185"/>
      <c r="C38" s="121"/>
      <c r="D38" s="77">
        <v>2023</v>
      </c>
      <c r="E38" s="80">
        <f t="shared" si="5"/>
        <v>59327.1</v>
      </c>
      <c r="F38" s="80"/>
      <c r="G38" s="80"/>
      <c r="H38" s="80">
        <f>57327.1+2000</f>
        <v>59327.1</v>
      </c>
      <c r="I38" s="85"/>
      <c r="J38" s="185"/>
      <c r="K38" s="191"/>
    </row>
    <row r="39" spans="1:11" ht="43.5" customHeight="1" outlineLevel="1">
      <c r="A39" s="185"/>
      <c r="B39" s="185"/>
      <c r="C39" s="121"/>
      <c r="D39" s="77">
        <v>2024</v>
      </c>
      <c r="E39" s="80">
        <f t="shared" si="5"/>
        <v>59327.1</v>
      </c>
      <c r="F39" s="80"/>
      <c r="G39" s="80"/>
      <c r="H39" s="80">
        <f>57327.1+2000</f>
        <v>59327.1</v>
      </c>
      <c r="I39" s="85"/>
      <c r="J39" s="186"/>
      <c r="K39" s="191"/>
    </row>
    <row r="40" spans="1:11" ht="58.5" customHeight="1" outlineLevel="1">
      <c r="A40" s="186"/>
      <c r="B40" s="186"/>
      <c r="C40" s="79"/>
      <c r="D40" s="77" t="s">
        <v>6</v>
      </c>
      <c r="E40" s="80">
        <f t="shared" si="5"/>
        <v>177981.3</v>
      </c>
      <c r="F40" s="80"/>
      <c r="G40" s="80"/>
      <c r="H40" s="80">
        <f>H37+H38+H39</f>
        <v>177981.3</v>
      </c>
      <c r="I40" s="85"/>
      <c r="J40" s="89"/>
      <c r="K40" s="192"/>
    </row>
    <row r="41" spans="1:11" s="65" customFormat="1" ht="53.25" customHeight="1" outlineLevel="1">
      <c r="A41" s="184" t="s">
        <v>159</v>
      </c>
      <c r="B41" s="190" t="s">
        <v>167</v>
      </c>
      <c r="C41" s="121"/>
      <c r="D41" s="77">
        <v>2022</v>
      </c>
      <c r="E41" s="80">
        <f t="shared" si="5"/>
        <v>71487.899999999994</v>
      </c>
      <c r="F41" s="80"/>
      <c r="G41" s="80"/>
      <c r="H41" s="80">
        <f>68487.9+3000</f>
        <v>71487.899999999994</v>
      </c>
      <c r="I41" s="85"/>
      <c r="J41" s="184" t="s">
        <v>162</v>
      </c>
      <c r="K41" s="190" t="s">
        <v>65</v>
      </c>
    </row>
    <row r="42" spans="1:11" s="65" customFormat="1" ht="53.25" customHeight="1" outlineLevel="1">
      <c r="A42" s="185"/>
      <c r="B42" s="191"/>
      <c r="C42" s="121"/>
      <c r="D42" s="77">
        <v>2023</v>
      </c>
      <c r="E42" s="80">
        <f t="shared" si="5"/>
        <v>71487.899999999994</v>
      </c>
      <c r="F42" s="80"/>
      <c r="G42" s="80"/>
      <c r="H42" s="80">
        <f>68487.9+3000</f>
        <v>71487.899999999994</v>
      </c>
      <c r="I42" s="85"/>
      <c r="J42" s="185"/>
      <c r="K42" s="191"/>
    </row>
    <row r="43" spans="1:11" s="65" customFormat="1" ht="53.25" customHeight="1" outlineLevel="1">
      <c r="A43" s="185"/>
      <c r="B43" s="191"/>
      <c r="C43" s="121"/>
      <c r="D43" s="77">
        <v>2024</v>
      </c>
      <c r="E43" s="80">
        <f t="shared" si="5"/>
        <v>71487.899999999994</v>
      </c>
      <c r="F43" s="80"/>
      <c r="G43" s="80"/>
      <c r="H43" s="80">
        <f>68487.9+3000</f>
        <v>71487.899999999994</v>
      </c>
      <c r="I43" s="85"/>
      <c r="J43" s="186"/>
      <c r="K43" s="191"/>
    </row>
    <row r="44" spans="1:11" s="65" customFormat="1" ht="44.25" customHeight="1" outlineLevel="1">
      <c r="A44" s="186"/>
      <c r="B44" s="192"/>
      <c r="C44" s="79"/>
      <c r="D44" s="77" t="s">
        <v>6</v>
      </c>
      <c r="E44" s="80">
        <f t="shared" si="5"/>
        <v>214463.69999999998</v>
      </c>
      <c r="F44" s="80"/>
      <c r="G44" s="80"/>
      <c r="H44" s="80">
        <f>SUM(H41:H43)</f>
        <v>214463.69999999998</v>
      </c>
      <c r="I44" s="85"/>
      <c r="J44" s="89"/>
      <c r="K44" s="192"/>
    </row>
    <row r="45" spans="1:11" s="65" customFormat="1" ht="61.5" customHeight="1" outlineLevel="1">
      <c r="A45" s="187" t="s">
        <v>160</v>
      </c>
      <c r="B45" s="184" t="s">
        <v>68</v>
      </c>
      <c r="C45" s="121"/>
      <c r="D45" s="77">
        <v>2022</v>
      </c>
      <c r="E45" s="78">
        <f t="shared" ref="E45:E47" si="6">G45+H45</f>
        <v>1180</v>
      </c>
      <c r="F45" s="78"/>
      <c r="G45" s="78"/>
      <c r="H45" s="78">
        <v>1180</v>
      </c>
      <c r="I45" s="78"/>
      <c r="J45" s="111" t="s">
        <v>69</v>
      </c>
      <c r="K45" s="190" t="s">
        <v>67</v>
      </c>
    </row>
    <row r="46" spans="1:11" s="65" customFormat="1" ht="48.75" customHeight="1" outlineLevel="1">
      <c r="A46" s="188"/>
      <c r="B46" s="185"/>
      <c r="C46" s="121"/>
      <c r="D46" s="77">
        <v>2023</v>
      </c>
      <c r="E46" s="78">
        <f t="shared" si="6"/>
        <v>1180</v>
      </c>
      <c r="F46" s="78"/>
      <c r="G46" s="78"/>
      <c r="H46" s="78">
        <v>1180</v>
      </c>
      <c r="I46" s="78"/>
      <c r="J46" s="111" t="s">
        <v>69</v>
      </c>
      <c r="K46" s="191"/>
    </row>
    <row r="47" spans="1:11" s="65" customFormat="1" ht="48.75" customHeight="1" outlineLevel="1">
      <c r="A47" s="188"/>
      <c r="B47" s="185"/>
      <c r="C47" s="121"/>
      <c r="D47" s="77">
        <v>2024</v>
      </c>
      <c r="E47" s="78">
        <f t="shared" si="6"/>
        <v>3600</v>
      </c>
      <c r="F47" s="78"/>
      <c r="G47" s="78"/>
      <c r="H47" s="78">
        <v>3600</v>
      </c>
      <c r="I47" s="78"/>
      <c r="J47" s="111" t="s">
        <v>69</v>
      </c>
      <c r="K47" s="191"/>
    </row>
    <row r="48" spans="1:11" s="65" customFormat="1" ht="63" customHeight="1" outlineLevel="1">
      <c r="A48" s="189"/>
      <c r="B48" s="186"/>
      <c r="C48" s="79"/>
      <c r="D48" s="77" t="s">
        <v>6</v>
      </c>
      <c r="E48" s="78">
        <f>+E45+E46+E47</f>
        <v>5960</v>
      </c>
      <c r="F48" s="78"/>
      <c r="G48" s="78"/>
      <c r="H48" s="78">
        <f>H45+H46+H47</f>
        <v>5960</v>
      </c>
      <c r="I48" s="78"/>
      <c r="J48" s="90"/>
      <c r="K48" s="192"/>
    </row>
    <row r="49" spans="1:11" s="65" customFormat="1" ht="57" customHeight="1" outlineLevel="1">
      <c r="A49" s="187" t="s">
        <v>161</v>
      </c>
      <c r="B49" s="190" t="s">
        <v>70</v>
      </c>
      <c r="C49" s="184">
        <v>1</v>
      </c>
      <c r="D49" s="77">
        <v>2022</v>
      </c>
      <c r="E49" s="78">
        <f t="shared" ref="E49:E51" si="7">G49+H49</f>
        <v>25925.599999999999</v>
      </c>
      <c r="F49" s="78"/>
      <c r="G49" s="78"/>
      <c r="H49" s="78">
        <v>25925.599999999999</v>
      </c>
      <c r="I49" s="78"/>
      <c r="J49" s="110" t="s">
        <v>71</v>
      </c>
      <c r="K49" s="190" t="s">
        <v>67</v>
      </c>
    </row>
    <row r="50" spans="1:11" s="65" customFormat="1" ht="57" customHeight="1" outlineLevel="1">
      <c r="A50" s="188"/>
      <c r="B50" s="191"/>
      <c r="C50" s="185"/>
      <c r="D50" s="77">
        <v>2023</v>
      </c>
      <c r="E50" s="78">
        <f t="shared" si="7"/>
        <v>0</v>
      </c>
      <c r="F50" s="78"/>
      <c r="G50" s="78"/>
      <c r="H50" s="78">
        <v>0</v>
      </c>
      <c r="I50" s="78"/>
      <c r="J50" s="90"/>
      <c r="K50" s="191"/>
    </row>
    <row r="51" spans="1:11" s="65" customFormat="1" ht="57" customHeight="1" outlineLevel="1">
      <c r="A51" s="188"/>
      <c r="B51" s="191"/>
      <c r="C51" s="185"/>
      <c r="D51" s="77">
        <v>2024</v>
      </c>
      <c r="E51" s="78">
        <f t="shared" si="7"/>
        <v>0</v>
      </c>
      <c r="F51" s="78"/>
      <c r="G51" s="78"/>
      <c r="H51" s="78">
        <v>0</v>
      </c>
      <c r="I51" s="78"/>
      <c r="J51" s="90"/>
      <c r="K51" s="191"/>
    </row>
    <row r="52" spans="1:11" s="65" customFormat="1" ht="53.25" customHeight="1" outlineLevel="1">
      <c r="A52" s="189"/>
      <c r="B52" s="192"/>
      <c r="C52" s="186"/>
      <c r="D52" s="77" t="s">
        <v>6</v>
      </c>
      <c r="E52" s="78">
        <f>E49+E50+E51</f>
        <v>25925.599999999999</v>
      </c>
      <c r="F52" s="78"/>
      <c r="G52" s="78"/>
      <c r="H52" s="78">
        <f>H49+H50+H51</f>
        <v>25925.599999999999</v>
      </c>
      <c r="I52" s="78"/>
      <c r="J52" s="90"/>
      <c r="K52" s="192"/>
    </row>
    <row r="53" spans="1:11" s="65" customFormat="1" ht="32.25" customHeight="1">
      <c r="A53" s="91" t="s">
        <v>72</v>
      </c>
      <c r="B53" s="222" t="s">
        <v>73</v>
      </c>
      <c r="C53" s="222"/>
      <c r="D53" s="222"/>
      <c r="E53" s="222"/>
      <c r="F53" s="222"/>
      <c r="G53" s="222"/>
      <c r="H53" s="222"/>
      <c r="I53" s="222"/>
      <c r="J53" s="222"/>
      <c r="K53" s="222"/>
    </row>
    <row r="54" spans="1:11" s="65" customFormat="1" ht="48.75" customHeight="1" outlineLevel="1">
      <c r="A54" s="176" t="s">
        <v>74</v>
      </c>
      <c r="B54" s="179" t="s">
        <v>75</v>
      </c>
      <c r="C54" s="210"/>
      <c r="D54" s="92">
        <v>2022</v>
      </c>
      <c r="E54" s="93">
        <f>E58+E62</f>
        <v>77482</v>
      </c>
      <c r="F54" s="93"/>
      <c r="G54" s="93"/>
      <c r="H54" s="93">
        <f>H58+H62</f>
        <v>77482</v>
      </c>
      <c r="I54" s="93"/>
      <c r="J54" s="201"/>
      <c r="K54" s="193" t="s">
        <v>67</v>
      </c>
    </row>
    <row r="55" spans="1:11" s="65" customFormat="1" ht="48.75" customHeight="1" outlineLevel="1">
      <c r="A55" s="177"/>
      <c r="B55" s="180"/>
      <c r="C55" s="210"/>
      <c r="D55" s="92">
        <v>2023</v>
      </c>
      <c r="E55" s="93">
        <f t="shared" ref="E55:E56" si="8">E59+E63</f>
        <v>76362.100000000006</v>
      </c>
      <c r="F55" s="93"/>
      <c r="G55" s="93"/>
      <c r="H55" s="93">
        <f t="shared" ref="H55:H56" si="9">H59+H63</f>
        <v>76362.100000000006</v>
      </c>
      <c r="I55" s="93"/>
      <c r="J55" s="201"/>
      <c r="K55" s="193"/>
    </row>
    <row r="56" spans="1:11" s="65" customFormat="1" ht="48.75" customHeight="1" outlineLevel="1">
      <c r="A56" s="177"/>
      <c r="B56" s="180"/>
      <c r="C56" s="210"/>
      <c r="D56" s="92">
        <v>2024</v>
      </c>
      <c r="E56" s="93">
        <f t="shared" si="8"/>
        <v>65208.4</v>
      </c>
      <c r="F56" s="93"/>
      <c r="G56" s="93"/>
      <c r="H56" s="93">
        <f t="shared" si="9"/>
        <v>65208.4</v>
      </c>
      <c r="I56" s="93"/>
      <c r="J56" s="201"/>
      <c r="K56" s="193"/>
    </row>
    <row r="57" spans="1:11" s="65" customFormat="1" ht="56.25" customHeight="1" outlineLevel="1">
      <c r="A57" s="178"/>
      <c r="B57" s="181"/>
      <c r="C57" s="210"/>
      <c r="D57" s="92" t="s">
        <v>6</v>
      </c>
      <c r="E57" s="93">
        <f>E54+E55+E56</f>
        <v>219052.5</v>
      </c>
      <c r="F57" s="93">
        <f>SUM(F54:F56)</f>
        <v>0</v>
      </c>
      <c r="G57" s="93">
        <f>SUM(G54:G56)</f>
        <v>0</v>
      </c>
      <c r="H57" s="93">
        <f>H54+H55+H56</f>
        <v>219052.5</v>
      </c>
      <c r="I57" s="93">
        <v>0</v>
      </c>
      <c r="J57" s="201"/>
      <c r="K57" s="193"/>
    </row>
    <row r="58" spans="1:11" s="65" customFormat="1" ht="51.75" customHeight="1" outlineLevel="1">
      <c r="A58" s="176" t="s">
        <v>76</v>
      </c>
      <c r="B58" s="176" t="s">
        <v>77</v>
      </c>
      <c r="C58" s="176"/>
      <c r="D58" s="94">
        <v>2022</v>
      </c>
      <c r="E58" s="95">
        <f t="shared" ref="E58:E60" si="10">H58</f>
        <v>48641.8</v>
      </c>
      <c r="F58" s="95"/>
      <c r="G58" s="95"/>
      <c r="H58" s="95">
        <v>48641.8</v>
      </c>
      <c r="I58" s="100"/>
      <c r="J58" s="176" t="s">
        <v>78</v>
      </c>
      <c r="K58" s="173" t="s">
        <v>67</v>
      </c>
    </row>
    <row r="59" spans="1:11" s="65" customFormat="1" ht="51.75" customHeight="1" outlineLevel="1">
      <c r="A59" s="177"/>
      <c r="B59" s="177"/>
      <c r="C59" s="177"/>
      <c r="D59" s="94">
        <v>2023</v>
      </c>
      <c r="E59" s="95">
        <f t="shared" si="10"/>
        <v>47521.9</v>
      </c>
      <c r="F59" s="95"/>
      <c r="G59" s="95"/>
      <c r="H59" s="95">
        <v>47521.9</v>
      </c>
      <c r="I59" s="100"/>
      <c r="J59" s="177"/>
      <c r="K59" s="174"/>
    </row>
    <row r="60" spans="1:11" s="65" customFormat="1" ht="51.75" customHeight="1" outlineLevel="1">
      <c r="A60" s="177"/>
      <c r="B60" s="177"/>
      <c r="C60" s="177"/>
      <c r="D60" s="94">
        <v>2024</v>
      </c>
      <c r="E60" s="95">
        <f t="shared" si="10"/>
        <v>47521.9</v>
      </c>
      <c r="F60" s="95"/>
      <c r="G60" s="95"/>
      <c r="H60" s="95">
        <v>47521.9</v>
      </c>
      <c r="I60" s="100"/>
      <c r="J60" s="178"/>
      <c r="K60" s="174"/>
    </row>
    <row r="61" spans="1:11" s="65" customFormat="1" ht="80.25" customHeight="1" outlineLevel="1">
      <c r="A61" s="178"/>
      <c r="B61" s="178"/>
      <c r="C61" s="178"/>
      <c r="D61" s="94" t="s">
        <v>6</v>
      </c>
      <c r="E61" s="95">
        <f>E58+E59+E60</f>
        <v>143685.6</v>
      </c>
      <c r="F61" s="95"/>
      <c r="G61" s="95"/>
      <c r="H61" s="95">
        <f>H58+H59+H60</f>
        <v>143685.6</v>
      </c>
      <c r="I61" s="100"/>
      <c r="J61" s="109"/>
      <c r="K61" s="175"/>
    </row>
    <row r="62" spans="1:11" s="65" customFormat="1" ht="29.25" customHeight="1" outlineLevel="1">
      <c r="A62" s="176" t="s">
        <v>79</v>
      </c>
      <c r="B62" s="176" t="s">
        <v>80</v>
      </c>
      <c r="C62" s="96"/>
      <c r="D62" s="94">
        <v>2022</v>
      </c>
      <c r="E62" s="95">
        <f t="shared" ref="E62:E64" si="11">H62</f>
        <v>28840.2</v>
      </c>
      <c r="F62" s="95"/>
      <c r="G62" s="95"/>
      <c r="H62" s="95">
        <v>28840.2</v>
      </c>
      <c r="I62" s="100"/>
      <c r="J62" s="176" t="s">
        <v>81</v>
      </c>
      <c r="K62" s="173" t="s">
        <v>82</v>
      </c>
    </row>
    <row r="63" spans="1:11" s="65" customFormat="1" ht="42.75" customHeight="1" outlineLevel="1">
      <c r="A63" s="177"/>
      <c r="B63" s="177"/>
      <c r="C63" s="96"/>
      <c r="D63" s="94">
        <v>2023</v>
      </c>
      <c r="E63" s="95">
        <f t="shared" si="11"/>
        <v>28840.2</v>
      </c>
      <c r="F63" s="95"/>
      <c r="G63" s="95"/>
      <c r="H63" s="95">
        <v>28840.2</v>
      </c>
      <c r="I63" s="100"/>
      <c r="J63" s="177"/>
      <c r="K63" s="174"/>
    </row>
    <row r="64" spans="1:11" s="65" customFormat="1" ht="42.75" customHeight="1" outlineLevel="1">
      <c r="A64" s="177"/>
      <c r="B64" s="177"/>
      <c r="C64" s="96"/>
      <c r="D64" s="94">
        <v>2024</v>
      </c>
      <c r="E64" s="95">
        <f t="shared" si="11"/>
        <v>17686.5</v>
      </c>
      <c r="F64" s="95"/>
      <c r="G64" s="95"/>
      <c r="H64" s="95">
        <v>17686.5</v>
      </c>
      <c r="I64" s="100"/>
      <c r="J64" s="178"/>
      <c r="K64" s="174"/>
    </row>
    <row r="65" spans="1:11" s="65" customFormat="1" ht="67.5" customHeight="1" outlineLevel="1">
      <c r="A65" s="178"/>
      <c r="B65" s="178"/>
      <c r="C65" s="97"/>
      <c r="D65" s="94" t="s">
        <v>6</v>
      </c>
      <c r="E65" s="95">
        <f>E62+E63+E64</f>
        <v>75366.899999999994</v>
      </c>
      <c r="F65" s="95"/>
      <c r="G65" s="95"/>
      <c r="H65" s="95">
        <f>H62+H63+H64</f>
        <v>75366.899999999994</v>
      </c>
      <c r="I65" s="95"/>
      <c r="J65" s="97"/>
      <c r="K65" s="175"/>
    </row>
    <row r="66" spans="1:11" s="65" customFormat="1" ht="40.5" customHeight="1">
      <c r="A66" s="122"/>
      <c r="B66" s="124" t="s">
        <v>83</v>
      </c>
      <c r="C66" s="211"/>
      <c r="D66" s="113">
        <v>2022</v>
      </c>
      <c r="E66" s="93">
        <f>E17+E54</f>
        <v>387323.5</v>
      </c>
      <c r="F66" s="93">
        <f t="shared" ref="F66:I66" si="12">F17+F54</f>
        <v>0</v>
      </c>
      <c r="G66" s="93">
        <f t="shared" si="12"/>
        <v>0</v>
      </c>
      <c r="H66" s="93">
        <f t="shared" si="12"/>
        <v>387323.5</v>
      </c>
      <c r="I66" s="93">
        <f t="shared" si="12"/>
        <v>0</v>
      </c>
      <c r="J66" s="122"/>
      <c r="K66" s="122"/>
    </row>
    <row r="67" spans="1:11" s="65" customFormat="1" ht="40.5" customHeight="1">
      <c r="A67" s="123"/>
      <c r="B67" s="125"/>
      <c r="C67" s="212"/>
      <c r="D67" s="113">
        <v>2023</v>
      </c>
      <c r="E67" s="93">
        <f t="shared" ref="E67:I68" si="13">E18+E55</f>
        <v>371239.4</v>
      </c>
      <c r="F67" s="93">
        <f t="shared" si="13"/>
        <v>0</v>
      </c>
      <c r="G67" s="93">
        <f t="shared" si="13"/>
        <v>0</v>
      </c>
      <c r="H67" s="93">
        <f t="shared" si="13"/>
        <v>371239.4</v>
      </c>
      <c r="I67" s="93">
        <f t="shared" si="13"/>
        <v>0</v>
      </c>
      <c r="J67" s="123"/>
      <c r="K67" s="123"/>
    </row>
    <row r="68" spans="1:11" s="65" customFormat="1" ht="40.5" customHeight="1">
      <c r="A68" s="123"/>
      <c r="B68" s="125"/>
      <c r="C68" s="212"/>
      <c r="D68" s="113">
        <v>2024</v>
      </c>
      <c r="E68" s="93">
        <f t="shared" si="13"/>
        <v>371335.5</v>
      </c>
      <c r="F68" s="93">
        <f t="shared" si="13"/>
        <v>0</v>
      </c>
      <c r="G68" s="93">
        <f t="shared" si="13"/>
        <v>0</v>
      </c>
      <c r="H68" s="93">
        <f t="shared" si="13"/>
        <v>371335.5</v>
      </c>
      <c r="I68" s="93">
        <f t="shared" si="13"/>
        <v>0</v>
      </c>
      <c r="J68" s="123"/>
      <c r="K68" s="123"/>
    </row>
    <row r="69" spans="1:11" s="65" customFormat="1" ht="40.5" customHeight="1">
      <c r="A69" s="101"/>
      <c r="B69" s="131"/>
      <c r="C69" s="213"/>
      <c r="D69" s="92" t="s">
        <v>6</v>
      </c>
      <c r="E69" s="93">
        <f>E20+E57</f>
        <v>1129898.3999999999</v>
      </c>
      <c r="F69" s="93">
        <f t="shared" ref="F69:I69" si="14">F20+F57</f>
        <v>0</v>
      </c>
      <c r="G69" s="93">
        <f t="shared" si="14"/>
        <v>0</v>
      </c>
      <c r="H69" s="93">
        <f t="shared" si="14"/>
        <v>1129898.3999999999</v>
      </c>
      <c r="I69" s="93">
        <f t="shared" si="14"/>
        <v>0</v>
      </c>
      <c r="J69" s="101"/>
      <c r="K69" s="101"/>
    </row>
    <row r="70" spans="1:11" s="65" customFormat="1" ht="30.75" customHeight="1">
      <c r="A70" s="126"/>
      <c r="B70" s="127"/>
      <c r="C70" s="128"/>
      <c r="D70" s="129"/>
      <c r="E70" s="130"/>
      <c r="F70" s="130"/>
      <c r="G70" s="130"/>
      <c r="H70" s="130"/>
      <c r="I70" s="130"/>
      <c r="J70" s="126"/>
      <c r="K70" s="126"/>
    </row>
    <row r="71" spans="1:11" s="65" customFormat="1" ht="30.75" customHeight="1">
      <c r="A71" s="182" t="s">
        <v>171</v>
      </c>
      <c r="B71" s="182"/>
      <c r="C71" s="182"/>
      <c r="D71" s="182"/>
      <c r="E71" s="182"/>
      <c r="F71" s="182"/>
      <c r="G71" s="182"/>
      <c r="H71" s="182"/>
      <c r="I71" s="182"/>
      <c r="J71" s="182"/>
      <c r="K71" s="182"/>
    </row>
    <row r="72" spans="1:11" s="65" customFormat="1" ht="30.75" customHeight="1">
      <c r="A72" s="183" t="s">
        <v>169</v>
      </c>
      <c r="B72" s="183"/>
      <c r="C72" s="183"/>
      <c r="D72" s="183"/>
      <c r="E72" s="183"/>
      <c r="F72" s="183"/>
      <c r="G72" s="183"/>
      <c r="H72" s="183"/>
      <c r="I72" s="183"/>
      <c r="J72" s="183"/>
      <c r="K72" s="183"/>
    </row>
    <row r="73" spans="1:11" s="65" customFormat="1" ht="30.75" customHeight="1">
      <c r="A73" s="206" t="s">
        <v>170</v>
      </c>
      <c r="B73" s="206"/>
      <c r="C73" s="206"/>
      <c r="D73" s="206"/>
      <c r="E73" s="206"/>
      <c r="F73" s="206"/>
      <c r="G73" s="206"/>
      <c r="H73" s="206"/>
      <c r="I73" s="206"/>
      <c r="J73" s="206"/>
      <c r="K73" s="206"/>
    </row>
    <row r="74" spans="1:11" s="65" customFormat="1" ht="19.5" customHeight="1">
      <c r="A74" s="223"/>
      <c r="B74" s="223"/>
      <c r="C74" s="223"/>
      <c r="D74" s="223"/>
      <c r="E74" s="223"/>
      <c r="F74" s="223"/>
      <c r="G74" s="223"/>
      <c r="H74" s="223"/>
      <c r="I74" s="223"/>
      <c r="J74" s="223"/>
      <c r="K74" s="223"/>
    </row>
    <row r="75" spans="1:11" s="65" customFormat="1" ht="24.75" customHeight="1">
      <c r="A75" s="224" t="s">
        <v>168</v>
      </c>
      <c r="B75" s="224"/>
      <c r="C75" s="224"/>
      <c r="D75" s="224"/>
      <c r="E75" s="224"/>
      <c r="F75" s="224"/>
      <c r="G75" s="224"/>
      <c r="H75" s="224"/>
      <c r="I75" s="224"/>
      <c r="J75" s="224"/>
      <c r="K75" s="224"/>
    </row>
    <row r="76" spans="1:11" s="65" customFormat="1" ht="46.5" customHeight="1">
      <c r="A76" s="207" t="s">
        <v>84</v>
      </c>
      <c r="B76" s="207"/>
      <c r="C76" s="207"/>
      <c r="D76" s="207"/>
      <c r="E76" s="207"/>
      <c r="F76" s="207"/>
      <c r="G76" s="207"/>
      <c r="H76" s="207"/>
      <c r="I76" s="207"/>
      <c r="J76" s="207"/>
      <c r="K76" s="207"/>
    </row>
    <row r="77" spans="1:11" s="65" customFormat="1" ht="53.25" customHeight="1">
      <c r="A77" s="207" t="s">
        <v>163</v>
      </c>
      <c r="B77" s="207"/>
      <c r="C77" s="207"/>
      <c r="D77" s="207"/>
      <c r="E77" s="207"/>
      <c r="F77" s="207"/>
      <c r="G77" s="207"/>
      <c r="H77" s="207"/>
      <c r="I77" s="207"/>
      <c r="J77" s="207"/>
      <c r="K77" s="207"/>
    </row>
    <row r="78" spans="1:11" s="65" customFormat="1" ht="23.25">
      <c r="A78" s="114"/>
      <c r="B78" s="115"/>
      <c r="C78" s="115"/>
      <c r="D78" s="98"/>
      <c r="E78" s="115"/>
      <c r="F78" s="115"/>
      <c r="G78" s="115"/>
      <c r="H78" s="115"/>
      <c r="I78" s="115"/>
      <c r="J78" s="115"/>
      <c r="K78" s="115"/>
    </row>
    <row r="79" spans="1:11" s="65" customFormat="1" ht="12.75" customHeight="1">
      <c r="A79" s="114"/>
      <c r="B79" s="115"/>
      <c r="C79" s="115"/>
      <c r="D79" s="98"/>
      <c r="E79" s="115"/>
      <c r="F79" s="115"/>
      <c r="G79" s="115"/>
      <c r="H79" s="115"/>
      <c r="I79" s="115"/>
      <c r="J79" s="115"/>
      <c r="K79" s="115"/>
    </row>
    <row r="80" spans="1:11" s="65" customFormat="1" ht="4.5" customHeight="1">
      <c r="A80" s="114"/>
      <c r="B80" s="115"/>
      <c r="C80" s="115"/>
      <c r="D80" s="98"/>
      <c r="E80" s="115"/>
      <c r="F80" s="115"/>
      <c r="G80" s="115"/>
      <c r="H80" s="115"/>
      <c r="I80" s="115"/>
      <c r="J80" s="115"/>
      <c r="K80" s="115"/>
    </row>
    <row r="81" spans="1:11" s="65" customFormat="1" ht="118.5" customHeight="1">
      <c r="A81" s="208" t="s">
        <v>185</v>
      </c>
      <c r="B81" s="208"/>
      <c r="C81" s="208"/>
      <c r="D81" s="208"/>
      <c r="E81" s="208"/>
      <c r="F81" s="208"/>
      <c r="G81" s="99"/>
      <c r="H81" s="99"/>
      <c r="I81" s="99"/>
      <c r="J81" s="102" t="s">
        <v>186</v>
      </c>
      <c r="K81" s="103"/>
    </row>
    <row r="82" spans="1:11" s="65" customFormat="1" ht="31.5" customHeight="1">
      <c r="A82" s="214"/>
      <c r="B82" s="214"/>
      <c r="C82" s="214"/>
      <c r="D82" s="214"/>
      <c r="E82" s="214"/>
      <c r="F82" s="214"/>
      <c r="G82" s="214"/>
      <c r="H82" s="99"/>
      <c r="I82" s="99"/>
      <c r="J82" s="104"/>
    </row>
    <row r="83" spans="1:11">
      <c r="I83" s="105"/>
    </row>
    <row r="84" spans="1:11">
      <c r="H84" s="84"/>
      <c r="I84" s="84"/>
    </row>
    <row r="85" spans="1:11">
      <c r="H85" s="84"/>
      <c r="I85" s="84"/>
    </row>
    <row r="86" spans="1:11">
      <c r="B86" s="66"/>
      <c r="D86" s="66"/>
      <c r="H86" s="84"/>
      <c r="I86" s="84"/>
    </row>
  </sheetData>
  <mergeCells count="78">
    <mergeCell ref="A82:G82"/>
    <mergeCell ref="A11:A13"/>
    <mergeCell ref="A33:A36"/>
    <mergeCell ref="J3:K3"/>
    <mergeCell ref="J4:K4"/>
    <mergeCell ref="A9:K9"/>
    <mergeCell ref="E11:I11"/>
    <mergeCell ref="F12:I12"/>
    <mergeCell ref="B15:K15"/>
    <mergeCell ref="B16:K16"/>
    <mergeCell ref="B53:K53"/>
    <mergeCell ref="A74:K74"/>
    <mergeCell ref="B11:B13"/>
    <mergeCell ref="B29:B32"/>
    <mergeCell ref="A75:K75"/>
    <mergeCell ref="A76:K76"/>
    <mergeCell ref="A73:K73"/>
    <mergeCell ref="A77:K77"/>
    <mergeCell ref="A81:F81"/>
    <mergeCell ref="E12:E13"/>
    <mergeCell ref="C54:C57"/>
    <mergeCell ref="C66:C69"/>
    <mergeCell ref="D11:D13"/>
    <mergeCell ref="C11:C13"/>
    <mergeCell ref="C17:C20"/>
    <mergeCell ref="C21:C24"/>
    <mergeCell ref="C25:C28"/>
    <mergeCell ref="C33:C36"/>
    <mergeCell ref="B21:B24"/>
    <mergeCell ref="A21:A24"/>
    <mergeCell ref="A25:A28"/>
    <mergeCell ref="B25:B28"/>
    <mergeCell ref="J6:K7"/>
    <mergeCell ref="J54:J57"/>
    <mergeCell ref="J58:J60"/>
    <mergeCell ref="K11:K13"/>
    <mergeCell ref="K17:K20"/>
    <mergeCell ref="K21:K24"/>
    <mergeCell ref="K25:K27"/>
    <mergeCell ref="K33:K36"/>
    <mergeCell ref="J11:J13"/>
    <mergeCell ref="J17:J20"/>
    <mergeCell ref="J37:J39"/>
    <mergeCell ref="K41:K44"/>
    <mergeCell ref="K37:K40"/>
    <mergeCell ref="A29:A32"/>
    <mergeCell ref="C29:C32"/>
    <mergeCell ref="J29:J31"/>
    <mergeCell ref="K29:K32"/>
    <mergeCell ref="B17:B20"/>
    <mergeCell ref="A17:A20"/>
    <mergeCell ref="B41:B44"/>
    <mergeCell ref="A41:A44"/>
    <mergeCell ref="J41:J43"/>
    <mergeCell ref="B33:B36"/>
    <mergeCell ref="J33:J35"/>
    <mergeCell ref="A37:A40"/>
    <mergeCell ref="B37:B40"/>
    <mergeCell ref="C49:C52"/>
    <mergeCell ref="C58:C61"/>
    <mergeCell ref="A45:A48"/>
    <mergeCell ref="B45:B48"/>
    <mergeCell ref="K45:K48"/>
    <mergeCell ref="A49:A52"/>
    <mergeCell ref="B49:B52"/>
    <mergeCell ref="K49:K52"/>
    <mergeCell ref="B58:B61"/>
    <mergeCell ref="A58:A61"/>
    <mergeCell ref="K58:K61"/>
    <mergeCell ref="K54:K57"/>
    <mergeCell ref="K62:K65"/>
    <mergeCell ref="A54:A57"/>
    <mergeCell ref="B54:B57"/>
    <mergeCell ref="A71:K71"/>
    <mergeCell ref="A72:K72"/>
    <mergeCell ref="A62:A65"/>
    <mergeCell ref="B62:B65"/>
    <mergeCell ref="J62:J64"/>
  </mergeCells>
  <printOptions horizontalCentered="1"/>
  <pageMargins left="0.78740157480314998" right="0.78740157480314998" top="1.1811023622047201" bottom="0.39370078740157499" header="0" footer="0"/>
  <pageSetup paperSize="9" scale="30" fitToHeight="0" orientation="landscape" r:id="rId1"/>
  <headerFooter differentFirst="1">
    <oddHeader>&amp;C&amp;22&amp;P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view="pageBreakPreview" topLeftCell="A22" zoomScaleNormal="100" zoomScaleSheetLayoutView="100" workbookViewId="0">
      <selection activeCell="D42" sqref="D42"/>
    </sheetView>
  </sheetViews>
  <sheetFormatPr defaultColWidth="9.140625" defaultRowHeight="18.75"/>
  <cols>
    <col min="1" max="1" width="13.42578125" style="2" customWidth="1"/>
    <col min="2" max="2" width="30.42578125" style="2" customWidth="1"/>
    <col min="3" max="4" width="9.140625" style="2"/>
    <col min="5" max="6" width="20" style="2" customWidth="1"/>
    <col min="7" max="8" width="17.28515625" style="2" customWidth="1"/>
    <col min="9" max="9" width="12.5703125" style="2" customWidth="1"/>
    <col min="10" max="10" width="35.85546875" style="2" customWidth="1"/>
    <col min="11" max="11" width="35.42578125" style="2" customWidth="1"/>
    <col min="12" max="16384" width="9.140625" style="2"/>
  </cols>
  <sheetData>
    <row r="1" spans="1:11" ht="23.25" customHeight="1">
      <c r="H1" s="118"/>
      <c r="J1" s="161" t="s">
        <v>172</v>
      </c>
      <c r="K1" s="161"/>
    </row>
    <row r="2" spans="1:11" ht="156.75" customHeight="1">
      <c r="H2" s="118"/>
      <c r="J2" s="239" t="s">
        <v>183</v>
      </c>
      <c r="K2" s="240"/>
    </row>
    <row r="3" spans="1:11" ht="33" customHeight="1">
      <c r="H3" s="118"/>
      <c r="J3" s="161"/>
      <c r="K3" s="161"/>
    </row>
    <row r="4" spans="1:11">
      <c r="H4" s="118"/>
      <c r="J4" s="118"/>
      <c r="K4" s="118"/>
    </row>
    <row r="5" spans="1:11" ht="75.75" customHeight="1">
      <c r="A5" s="241" t="s">
        <v>182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</row>
    <row r="6" spans="1:11" ht="3.75" customHeight="1"/>
    <row r="7" spans="1:11">
      <c r="K7" s="118"/>
    </row>
    <row r="8" spans="1:11" ht="33" customHeight="1">
      <c r="A8" s="228" t="s">
        <v>25</v>
      </c>
      <c r="B8" s="228" t="s">
        <v>130</v>
      </c>
      <c r="C8" s="228" t="s">
        <v>131</v>
      </c>
      <c r="D8" s="228" t="s">
        <v>4</v>
      </c>
      <c r="E8" s="243" t="s">
        <v>29</v>
      </c>
      <c r="F8" s="243"/>
      <c r="G8" s="243"/>
      <c r="H8" s="243"/>
      <c r="I8" s="243"/>
      <c r="J8" s="228" t="s">
        <v>30</v>
      </c>
      <c r="K8" s="228" t="s">
        <v>31</v>
      </c>
    </row>
    <row r="9" spans="1:11" ht="34.5" customHeight="1">
      <c r="A9" s="228"/>
      <c r="B9" s="228"/>
      <c r="C9" s="228"/>
      <c r="D9" s="228"/>
      <c r="E9" s="228" t="s">
        <v>6</v>
      </c>
      <c r="F9" s="228" t="s">
        <v>7</v>
      </c>
      <c r="G9" s="228"/>
      <c r="H9" s="228"/>
      <c r="I9" s="228"/>
      <c r="J9" s="228"/>
      <c r="K9" s="228"/>
    </row>
    <row r="10" spans="1:11" ht="64.5" customHeight="1">
      <c r="A10" s="228"/>
      <c r="B10" s="228"/>
      <c r="C10" s="228"/>
      <c r="D10" s="228"/>
      <c r="E10" s="228"/>
      <c r="F10" s="120" t="s">
        <v>32</v>
      </c>
      <c r="G10" s="120" t="s">
        <v>33</v>
      </c>
      <c r="H10" s="120" t="s">
        <v>34</v>
      </c>
      <c r="I10" s="120" t="s">
        <v>35</v>
      </c>
      <c r="J10" s="228"/>
      <c r="K10" s="228"/>
    </row>
    <row r="11" spans="1:11">
      <c r="A11" s="16">
        <v>1</v>
      </c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6">
        <v>7</v>
      </c>
      <c r="H11" s="16">
        <v>8</v>
      </c>
      <c r="I11" s="16">
        <v>9</v>
      </c>
      <c r="J11" s="16">
        <v>10</v>
      </c>
      <c r="K11" s="16">
        <v>11</v>
      </c>
    </row>
    <row r="12" spans="1:11" ht="36" customHeight="1">
      <c r="A12" s="119">
        <v>1</v>
      </c>
      <c r="B12" s="229" t="s">
        <v>173</v>
      </c>
      <c r="C12" s="230"/>
      <c r="D12" s="230"/>
      <c r="E12" s="230"/>
      <c r="F12" s="230"/>
      <c r="G12" s="230"/>
      <c r="H12" s="230"/>
      <c r="I12" s="230"/>
      <c r="J12" s="230"/>
      <c r="K12" s="231"/>
    </row>
    <row r="13" spans="1:11" ht="44.25" customHeight="1">
      <c r="A13" s="17" t="s">
        <v>37</v>
      </c>
      <c r="B13" s="229" t="s">
        <v>133</v>
      </c>
      <c r="C13" s="230"/>
      <c r="D13" s="230"/>
      <c r="E13" s="230"/>
      <c r="F13" s="230"/>
      <c r="G13" s="230"/>
      <c r="H13" s="230"/>
      <c r="I13" s="230"/>
      <c r="J13" s="230"/>
      <c r="K13" s="231"/>
    </row>
    <row r="14" spans="1:11" ht="42.75" customHeight="1">
      <c r="A14" s="233" t="s">
        <v>39</v>
      </c>
      <c r="B14" s="233" t="s">
        <v>138</v>
      </c>
      <c r="C14" s="250">
        <v>3</v>
      </c>
      <c r="D14" s="119">
        <v>2022</v>
      </c>
      <c r="E14" s="19">
        <f>F14+G14+H14+I14</f>
        <v>838829.8</v>
      </c>
      <c r="F14" s="19">
        <v>0</v>
      </c>
      <c r="G14" s="19">
        <v>788500</v>
      </c>
      <c r="H14" s="19">
        <v>50329.8</v>
      </c>
      <c r="I14" s="18">
        <v>0</v>
      </c>
      <c r="J14" s="236" t="s">
        <v>174</v>
      </c>
      <c r="K14" s="233" t="s">
        <v>139</v>
      </c>
    </row>
    <row r="15" spans="1:11" ht="45" customHeight="1">
      <c r="A15" s="234"/>
      <c r="B15" s="234"/>
      <c r="C15" s="251"/>
      <c r="D15" s="119">
        <v>2023</v>
      </c>
      <c r="E15" s="19">
        <f>F15+G15+H15+I15</f>
        <v>838829.8</v>
      </c>
      <c r="F15" s="19">
        <v>0</v>
      </c>
      <c r="G15" s="19">
        <v>788500</v>
      </c>
      <c r="H15" s="19">
        <v>50329.8</v>
      </c>
      <c r="I15" s="18">
        <v>0</v>
      </c>
      <c r="J15" s="237"/>
      <c r="K15" s="234"/>
    </row>
    <row r="16" spans="1:11" ht="129" customHeight="1">
      <c r="A16" s="234"/>
      <c r="B16" s="234"/>
      <c r="C16" s="251"/>
      <c r="D16" s="119">
        <v>2024</v>
      </c>
      <c r="E16" s="19">
        <f>F16+G16+H16+I16</f>
        <v>830000</v>
      </c>
      <c r="F16" s="19">
        <v>664000</v>
      </c>
      <c r="G16" s="19">
        <v>124500</v>
      </c>
      <c r="H16" s="19">
        <v>41500</v>
      </c>
      <c r="I16" s="18">
        <v>0</v>
      </c>
      <c r="J16" s="238"/>
      <c r="K16" s="235"/>
    </row>
    <row r="17" spans="1:11" ht="48.75" customHeight="1">
      <c r="A17" s="235"/>
      <c r="B17" s="235"/>
      <c r="C17" s="252"/>
      <c r="D17" s="119" t="s">
        <v>6</v>
      </c>
      <c r="E17" s="19">
        <f>E14+E15+E16</f>
        <v>2507659.6</v>
      </c>
      <c r="F17" s="19">
        <f t="shared" ref="F17:I17" si="0">F14+F15+F16</f>
        <v>664000</v>
      </c>
      <c r="G17" s="19">
        <f t="shared" si="0"/>
        <v>1701500</v>
      </c>
      <c r="H17" s="19">
        <f t="shared" si="0"/>
        <v>142159.6</v>
      </c>
      <c r="I17" s="19">
        <f t="shared" si="0"/>
        <v>0</v>
      </c>
      <c r="J17" s="23"/>
      <c r="K17" s="24"/>
    </row>
    <row r="18" spans="1:11" ht="38.25" customHeight="1">
      <c r="A18" s="120" t="s">
        <v>72</v>
      </c>
      <c r="B18" s="232" t="s">
        <v>140</v>
      </c>
      <c r="C18" s="232"/>
      <c r="D18" s="232"/>
      <c r="E18" s="232"/>
      <c r="F18" s="232"/>
      <c r="G18" s="232"/>
      <c r="H18" s="232"/>
      <c r="I18" s="232"/>
      <c r="J18" s="232"/>
      <c r="K18" s="232"/>
    </row>
    <row r="19" spans="1:11" ht="51.75" customHeight="1">
      <c r="A19" s="244" t="s">
        <v>74</v>
      </c>
      <c r="B19" s="233" t="s">
        <v>141</v>
      </c>
      <c r="C19" s="250">
        <v>3</v>
      </c>
      <c r="D19" s="137">
        <v>2022</v>
      </c>
      <c r="E19" s="138">
        <f>F19+G19+H19+I19</f>
        <v>29000</v>
      </c>
      <c r="F19" s="22">
        <v>29000</v>
      </c>
      <c r="G19" s="138">
        <v>0</v>
      </c>
      <c r="H19" s="138">
        <v>0</v>
      </c>
      <c r="I19" s="139">
        <v>0</v>
      </c>
      <c r="J19" s="247" t="s">
        <v>142</v>
      </c>
      <c r="K19" s="233" t="s">
        <v>139</v>
      </c>
    </row>
    <row r="20" spans="1:11" ht="51.75" customHeight="1">
      <c r="A20" s="245"/>
      <c r="B20" s="234"/>
      <c r="C20" s="251"/>
      <c r="D20" s="137">
        <v>2023</v>
      </c>
      <c r="E20" s="138">
        <f>F20+G20+H20+I20</f>
        <v>80000</v>
      </c>
      <c r="F20" s="22">
        <v>80000</v>
      </c>
      <c r="G20" s="138">
        <v>0</v>
      </c>
      <c r="H20" s="138">
        <v>0</v>
      </c>
      <c r="I20" s="139">
        <v>0</v>
      </c>
      <c r="J20" s="248"/>
      <c r="K20" s="234"/>
    </row>
    <row r="21" spans="1:11" ht="51.75" customHeight="1">
      <c r="A21" s="245"/>
      <c r="B21" s="234"/>
      <c r="C21" s="251"/>
      <c r="D21" s="137">
        <v>2024</v>
      </c>
      <c r="E21" s="138">
        <f>F21+G21+H21+I21</f>
        <v>0</v>
      </c>
      <c r="F21" s="22">
        <v>0</v>
      </c>
      <c r="G21" s="138">
        <v>0</v>
      </c>
      <c r="H21" s="138">
        <v>0</v>
      </c>
      <c r="I21" s="139">
        <v>0</v>
      </c>
      <c r="J21" s="249"/>
      <c r="K21" s="234"/>
    </row>
    <row r="22" spans="1:11" ht="57.75" customHeight="1">
      <c r="A22" s="246"/>
      <c r="B22" s="235"/>
      <c r="C22" s="252"/>
      <c r="D22" s="137" t="s">
        <v>6</v>
      </c>
      <c r="E22" s="138">
        <f>E19+E20+E21</f>
        <v>109000</v>
      </c>
      <c r="F22" s="138">
        <f t="shared" ref="F22:I22" si="1">F19+F20+F21</f>
        <v>109000</v>
      </c>
      <c r="G22" s="138">
        <f t="shared" si="1"/>
        <v>0</v>
      </c>
      <c r="H22" s="138">
        <f t="shared" si="1"/>
        <v>0</v>
      </c>
      <c r="I22" s="138">
        <f t="shared" si="1"/>
        <v>0</v>
      </c>
      <c r="J22" s="23"/>
      <c r="K22" s="235"/>
    </row>
    <row r="23" spans="1:11" ht="30" customHeight="1">
      <c r="A23" s="253"/>
      <c r="B23" s="256" t="s">
        <v>143</v>
      </c>
      <c r="C23" s="253"/>
      <c r="D23" s="137">
        <v>2022</v>
      </c>
      <c r="E23" s="22">
        <f>E14+E19</f>
        <v>867829.8</v>
      </c>
      <c r="F23" s="22">
        <f t="shared" ref="F23:I23" si="2">F14+F19</f>
        <v>29000</v>
      </c>
      <c r="G23" s="22">
        <f t="shared" si="2"/>
        <v>788500</v>
      </c>
      <c r="H23" s="22">
        <f t="shared" si="2"/>
        <v>50329.8</v>
      </c>
      <c r="I23" s="22">
        <f t="shared" si="2"/>
        <v>0</v>
      </c>
      <c r="J23" s="253"/>
      <c r="K23" s="253"/>
    </row>
    <row r="24" spans="1:11" ht="30" customHeight="1">
      <c r="A24" s="254"/>
      <c r="B24" s="257"/>
      <c r="C24" s="254"/>
      <c r="D24" s="137">
        <v>2023</v>
      </c>
      <c r="E24" s="22">
        <f t="shared" ref="E24:I25" si="3">E15+E20</f>
        <v>918829.8</v>
      </c>
      <c r="F24" s="22">
        <f t="shared" si="3"/>
        <v>80000</v>
      </c>
      <c r="G24" s="22">
        <f t="shared" si="3"/>
        <v>788500</v>
      </c>
      <c r="H24" s="22">
        <f t="shared" si="3"/>
        <v>50329.8</v>
      </c>
      <c r="I24" s="22">
        <f t="shared" si="3"/>
        <v>0</v>
      </c>
      <c r="J24" s="254"/>
      <c r="K24" s="254"/>
    </row>
    <row r="25" spans="1:11" ht="30" customHeight="1">
      <c r="A25" s="254"/>
      <c r="B25" s="257"/>
      <c r="C25" s="254"/>
      <c r="D25" s="137">
        <v>2024</v>
      </c>
      <c r="E25" s="22">
        <f t="shared" si="3"/>
        <v>830000</v>
      </c>
      <c r="F25" s="22">
        <f t="shared" si="3"/>
        <v>664000</v>
      </c>
      <c r="G25" s="22">
        <f t="shared" si="3"/>
        <v>124500</v>
      </c>
      <c r="H25" s="22">
        <f t="shared" si="3"/>
        <v>41500</v>
      </c>
      <c r="I25" s="22">
        <f t="shared" si="3"/>
        <v>0</v>
      </c>
      <c r="J25" s="254"/>
      <c r="K25" s="254"/>
    </row>
    <row r="26" spans="1:11" ht="30" customHeight="1">
      <c r="A26" s="255"/>
      <c r="B26" s="258"/>
      <c r="C26" s="255"/>
      <c r="D26" s="137" t="s">
        <v>6</v>
      </c>
      <c r="E26" s="22">
        <f>E17+E22</f>
        <v>2616659.6</v>
      </c>
      <c r="F26" s="22">
        <f>F17+F22</f>
        <v>773000</v>
      </c>
      <c r="G26" s="22">
        <f>G17+G22</f>
        <v>1701500</v>
      </c>
      <c r="H26" s="22">
        <f>H17+H22</f>
        <v>142159.6</v>
      </c>
      <c r="I26" s="22">
        <f>I17+I22</f>
        <v>0</v>
      </c>
      <c r="J26" s="255"/>
      <c r="K26" s="255"/>
    </row>
    <row r="27" spans="1:11" ht="22.5">
      <c r="A27" s="227" t="s">
        <v>175</v>
      </c>
      <c r="B27" s="227"/>
      <c r="C27" s="227"/>
      <c r="D27" s="227"/>
      <c r="E27" s="227"/>
      <c r="F27" s="227"/>
      <c r="G27" s="227"/>
      <c r="H27" s="227"/>
      <c r="I27" s="227"/>
      <c r="J27" s="227"/>
      <c r="K27" s="227"/>
    </row>
    <row r="28" spans="1:11" ht="39.75" customHeight="1">
      <c r="A28" s="225" t="s">
        <v>169</v>
      </c>
      <c r="B28" s="225"/>
      <c r="C28" s="225"/>
      <c r="D28" s="225"/>
      <c r="E28" s="225"/>
      <c r="F28" s="225"/>
      <c r="G28" s="225"/>
      <c r="H28" s="225"/>
      <c r="I28" s="225"/>
      <c r="J28" s="225"/>
      <c r="K28" s="225"/>
    </row>
    <row r="29" spans="1:11" ht="23.25" customHeight="1">
      <c r="A29" s="226" t="s">
        <v>170</v>
      </c>
      <c r="B29" s="226"/>
      <c r="C29" s="226"/>
      <c r="D29" s="226"/>
      <c r="E29" s="226"/>
      <c r="F29" s="226"/>
      <c r="G29" s="226"/>
      <c r="H29" s="226"/>
      <c r="I29" s="226"/>
      <c r="J29" s="226"/>
      <c r="K29" s="226"/>
    </row>
    <row r="30" spans="1:11" hidden="1">
      <c r="A30" s="134"/>
      <c r="B30" s="135"/>
      <c r="C30" s="134"/>
      <c r="D30" s="134"/>
      <c r="E30" s="134"/>
      <c r="F30" s="134"/>
      <c r="G30" s="134"/>
      <c r="H30" s="134"/>
      <c r="I30" s="134"/>
      <c r="J30" s="136"/>
      <c r="K30" s="136"/>
    </row>
    <row r="31" spans="1:11" hidden="1"/>
    <row r="32" spans="1:11" ht="81.75" customHeight="1">
      <c r="A32" s="153" t="s">
        <v>144</v>
      </c>
      <c r="B32" s="153"/>
      <c r="C32" s="153"/>
      <c r="D32" s="153"/>
      <c r="E32" s="153"/>
      <c r="F32" s="153"/>
      <c r="G32" s="153"/>
      <c r="J32" s="118" t="s">
        <v>186</v>
      </c>
    </row>
  </sheetData>
  <mergeCells count="35">
    <mergeCell ref="A23:A26"/>
    <mergeCell ref="B23:B26"/>
    <mergeCell ref="C23:C26"/>
    <mergeCell ref="J23:J26"/>
    <mergeCell ref="K23:K26"/>
    <mergeCell ref="K14:K16"/>
    <mergeCell ref="A19:A22"/>
    <mergeCell ref="B19:B22"/>
    <mergeCell ref="J19:J21"/>
    <mergeCell ref="C14:C17"/>
    <mergeCell ref="C19:C22"/>
    <mergeCell ref="J1:K1"/>
    <mergeCell ref="J2:K2"/>
    <mergeCell ref="J3:K3"/>
    <mergeCell ref="A5:K5"/>
    <mergeCell ref="E8:I8"/>
    <mergeCell ref="K8:K10"/>
    <mergeCell ref="J8:J10"/>
    <mergeCell ref="C8:C10"/>
    <mergeCell ref="A28:K28"/>
    <mergeCell ref="A29:K29"/>
    <mergeCell ref="A27:K27"/>
    <mergeCell ref="A32:G32"/>
    <mergeCell ref="A8:A10"/>
    <mergeCell ref="B8:B10"/>
    <mergeCell ref="F9:I9"/>
    <mergeCell ref="B12:K12"/>
    <mergeCell ref="B13:K13"/>
    <mergeCell ref="B18:K18"/>
    <mergeCell ref="K19:K22"/>
    <mergeCell ref="D8:D10"/>
    <mergeCell ref="E9:E10"/>
    <mergeCell ref="A14:A17"/>
    <mergeCell ref="B14:B17"/>
    <mergeCell ref="J14:J16"/>
  </mergeCells>
  <pageMargins left="0.78740157480314965" right="0.78740157480314965" top="1.1811023622047245" bottom="0.39370078740157483" header="0.31496062992125984" footer="0.31496062992125984"/>
  <pageSetup paperSize="9" scale="58" fitToHeight="0" orientation="landscape" horizontalDpi="180" verticalDpi="180" r:id="rId1"/>
  <headerFooter differentFirst="1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1"/>
  <sheetViews>
    <sheetView view="pageBreakPreview" zoomScale="75" zoomScaleNormal="75" zoomScaleSheetLayoutView="75" workbookViewId="0">
      <selection activeCell="J6" sqref="J6:K7"/>
    </sheetView>
  </sheetViews>
  <sheetFormatPr defaultColWidth="9.140625" defaultRowHeight="18.75" outlineLevelRow="1"/>
  <cols>
    <col min="1" max="1" width="11.28515625" style="28" customWidth="1"/>
    <col min="2" max="2" width="54.42578125" style="28" customWidth="1"/>
    <col min="3" max="3" width="13.140625" style="28" customWidth="1"/>
    <col min="4" max="4" width="16.7109375" style="28" customWidth="1"/>
    <col min="5" max="5" width="18.85546875" style="28" customWidth="1"/>
    <col min="6" max="6" width="19.85546875" style="28" customWidth="1"/>
    <col min="7" max="7" width="20" style="28" customWidth="1"/>
    <col min="8" max="8" width="18.85546875" style="28" customWidth="1"/>
    <col min="9" max="9" width="16.42578125" style="28" customWidth="1"/>
    <col min="10" max="10" width="32.28515625" style="28" customWidth="1"/>
    <col min="11" max="11" width="33" style="28" customWidth="1"/>
    <col min="12" max="16384" width="9.140625" style="28"/>
  </cols>
  <sheetData>
    <row r="1" spans="1:11" s="26" customFormat="1">
      <c r="A1" s="29"/>
      <c r="B1" s="30"/>
      <c r="C1" s="30"/>
      <c r="D1" s="29"/>
      <c r="E1" s="29"/>
      <c r="F1" s="29"/>
      <c r="G1" s="29"/>
      <c r="H1" s="29"/>
      <c r="J1" s="44"/>
      <c r="K1" s="45" t="s">
        <v>151</v>
      </c>
    </row>
    <row r="2" spans="1:11" s="26" customFormat="1">
      <c r="A2" s="29"/>
      <c r="B2" s="30"/>
      <c r="C2" s="30"/>
      <c r="D2" s="29"/>
      <c r="E2" s="29"/>
      <c r="F2" s="29"/>
      <c r="G2" s="29"/>
      <c r="H2" s="29"/>
      <c r="J2" s="44"/>
      <c r="K2" s="46" t="s">
        <v>85</v>
      </c>
    </row>
    <row r="3" spans="1:11" s="26" customFormat="1" ht="55.5" customHeight="1">
      <c r="A3" s="29"/>
      <c r="B3" s="30"/>
      <c r="C3" s="30"/>
      <c r="D3" s="29"/>
      <c r="E3" s="29"/>
      <c r="F3" s="29"/>
      <c r="G3" s="29"/>
      <c r="H3" s="29"/>
      <c r="J3" s="291" t="s">
        <v>86</v>
      </c>
      <c r="K3" s="291"/>
    </row>
    <row r="4" spans="1:11" s="26" customFormat="1">
      <c r="A4" s="29"/>
      <c r="B4" s="30"/>
      <c r="C4" s="30"/>
      <c r="D4" s="29"/>
      <c r="E4" s="29"/>
      <c r="F4" s="29"/>
      <c r="G4" s="29"/>
      <c r="H4" s="29"/>
      <c r="J4" s="291" t="s">
        <v>24</v>
      </c>
      <c r="K4" s="291"/>
    </row>
    <row r="5" spans="1:11" s="26" customFormat="1" ht="15.75" customHeight="1">
      <c r="A5" s="29"/>
      <c r="B5" s="30"/>
      <c r="C5" s="30"/>
      <c r="D5" s="29"/>
      <c r="E5" s="29"/>
      <c r="F5" s="29"/>
      <c r="G5" s="29"/>
      <c r="H5" s="29"/>
      <c r="J5" s="45"/>
      <c r="K5" s="45"/>
    </row>
    <row r="6" spans="1:11" ht="31.5" customHeight="1">
      <c r="H6" s="31"/>
      <c r="I6" s="31"/>
      <c r="J6" s="295" t="s">
        <v>153</v>
      </c>
      <c r="K6" s="295"/>
    </row>
    <row r="7" spans="1:11" ht="59.25" customHeight="1">
      <c r="J7" s="295"/>
      <c r="K7" s="295"/>
    </row>
    <row r="8" spans="1:11" ht="6.75" customHeight="1">
      <c r="J8" s="47"/>
      <c r="K8" s="47"/>
    </row>
    <row r="9" spans="1:11" ht="70.5" customHeight="1">
      <c r="A9" s="292" t="s">
        <v>87</v>
      </c>
      <c r="B9" s="293"/>
      <c r="C9" s="293"/>
      <c r="D9" s="293"/>
      <c r="E9" s="293"/>
      <c r="F9" s="293"/>
      <c r="G9" s="293"/>
      <c r="H9" s="293"/>
      <c r="I9" s="293"/>
      <c r="J9" s="293"/>
      <c r="K9" s="293"/>
    </row>
    <row r="10" spans="1:11">
      <c r="A10" s="282" t="s">
        <v>25</v>
      </c>
      <c r="B10" s="282" t="s">
        <v>26</v>
      </c>
      <c r="C10" s="282" t="s">
        <v>88</v>
      </c>
      <c r="D10" s="276" t="s">
        <v>28</v>
      </c>
      <c r="E10" s="294" t="s">
        <v>29</v>
      </c>
      <c r="F10" s="294"/>
      <c r="G10" s="294"/>
      <c r="H10" s="294"/>
      <c r="I10" s="294"/>
      <c r="J10" s="282" t="s">
        <v>30</v>
      </c>
      <c r="K10" s="282" t="s">
        <v>31</v>
      </c>
    </row>
    <row r="11" spans="1:11" ht="32.25" customHeight="1">
      <c r="A11" s="282"/>
      <c r="B11" s="282"/>
      <c r="C11" s="282"/>
      <c r="D11" s="276"/>
      <c r="E11" s="276" t="s">
        <v>6</v>
      </c>
      <c r="F11" s="282" t="s">
        <v>7</v>
      </c>
      <c r="G11" s="282"/>
      <c r="H11" s="282"/>
      <c r="I11" s="282"/>
      <c r="J11" s="282"/>
      <c r="K11" s="282"/>
    </row>
    <row r="12" spans="1:11" ht="62.25" customHeight="1">
      <c r="A12" s="282"/>
      <c r="B12" s="282"/>
      <c r="C12" s="282"/>
      <c r="D12" s="276"/>
      <c r="E12" s="276"/>
      <c r="F12" s="32" t="s">
        <v>32</v>
      </c>
      <c r="G12" s="32" t="s">
        <v>33</v>
      </c>
      <c r="H12" s="32" t="s">
        <v>34</v>
      </c>
      <c r="I12" s="32" t="s">
        <v>35</v>
      </c>
      <c r="J12" s="282"/>
      <c r="K12" s="282"/>
    </row>
    <row r="13" spans="1:11" s="27" customFormat="1" ht="18.75" customHeight="1">
      <c r="A13" s="33">
        <v>1</v>
      </c>
      <c r="B13" s="34">
        <v>2</v>
      </c>
      <c r="C13" s="34">
        <v>3</v>
      </c>
      <c r="D13" s="33">
        <v>4</v>
      </c>
      <c r="E13" s="33">
        <v>5</v>
      </c>
      <c r="F13" s="33">
        <v>6</v>
      </c>
      <c r="G13" s="33">
        <v>7</v>
      </c>
      <c r="H13" s="33">
        <v>8</v>
      </c>
      <c r="I13" s="33">
        <v>9</v>
      </c>
      <c r="J13" s="33">
        <v>10</v>
      </c>
      <c r="K13" s="33">
        <v>11</v>
      </c>
    </row>
    <row r="14" spans="1:11" ht="39.75" customHeight="1">
      <c r="A14" s="35">
        <v>1</v>
      </c>
      <c r="B14" s="263" t="s">
        <v>36</v>
      </c>
      <c r="C14" s="264"/>
      <c r="D14" s="264"/>
      <c r="E14" s="264"/>
      <c r="F14" s="264"/>
      <c r="G14" s="264"/>
      <c r="H14" s="264"/>
      <c r="I14" s="264"/>
      <c r="J14" s="264"/>
      <c r="K14" s="264"/>
    </row>
    <row r="15" spans="1:11" ht="45" customHeight="1">
      <c r="A15" s="35" t="s">
        <v>37</v>
      </c>
      <c r="B15" s="265" t="s">
        <v>38</v>
      </c>
      <c r="C15" s="266"/>
      <c r="D15" s="266"/>
      <c r="E15" s="266"/>
      <c r="F15" s="266"/>
      <c r="G15" s="266"/>
      <c r="H15" s="266"/>
      <c r="I15" s="266"/>
      <c r="J15" s="266"/>
      <c r="K15" s="266"/>
    </row>
    <row r="16" spans="1:11" ht="18" customHeight="1">
      <c r="A16" s="259" t="s">
        <v>39</v>
      </c>
      <c r="B16" s="263" t="s">
        <v>40</v>
      </c>
      <c r="C16" s="276"/>
      <c r="D16" s="277">
        <v>2016</v>
      </c>
      <c r="E16" s="261" t="e">
        <f>F16+G16+H16+I16</f>
        <v>#REF!</v>
      </c>
      <c r="F16" s="261" t="e">
        <f>'Перечень Основн меропр'!#REF!</f>
        <v>#REF!</v>
      </c>
      <c r="G16" s="261" t="e">
        <f>'Перечень Основн меропр'!#REF!</f>
        <v>#REF!</v>
      </c>
      <c r="H16" s="261" t="e">
        <f>'Перечень Основн меропр'!#REF!</f>
        <v>#REF!</v>
      </c>
      <c r="I16" s="261" t="e">
        <f>'Перечень Основн меропр'!#REF!</f>
        <v>#REF!</v>
      </c>
      <c r="J16" s="270"/>
      <c r="K16" s="259"/>
    </row>
    <row r="17" spans="1:13" ht="6" customHeight="1">
      <c r="A17" s="259"/>
      <c r="B17" s="263"/>
      <c r="C17" s="276"/>
      <c r="D17" s="278"/>
      <c r="E17" s="262"/>
      <c r="F17" s="262"/>
      <c r="G17" s="262"/>
      <c r="H17" s="262"/>
      <c r="I17" s="262"/>
      <c r="J17" s="271"/>
      <c r="K17" s="259"/>
    </row>
    <row r="18" spans="1:13" ht="22.5" customHeight="1">
      <c r="A18" s="259"/>
      <c r="B18" s="263"/>
      <c r="C18" s="276"/>
      <c r="D18" s="38" t="s">
        <v>13</v>
      </c>
      <c r="E18" s="39" t="e">
        <f t="shared" ref="E18:E27" si="0">F18+G18+H18+I18</f>
        <v>#REF!</v>
      </c>
      <c r="F18" s="39" t="e">
        <f>'Перечень Основн меропр'!#REF!</f>
        <v>#REF!</v>
      </c>
      <c r="G18" s="39" t="e">
        <f>'Перечень Основн меропр'!#REF!</f>
        <v>#REF!</v>
      </c>
      <c r="H18" s="39" t="e">
        <f>'Перечень Основн меропр'!#REF!</f>
        <v>#REF!</v>
      </c>
      <c r="I18" s="39" t="e">
        <f>'Перечень Основн меропр'!#REF!</f>
        <v>#REF!</v>
      </c>
      <c r="J18" s="271"/>
      <c r="K18" s="259"/>
    </row>
    <row r="19" spans="1:13" ht="22.5" customHeight="1">
      <c r="A19" s="259"/>
      <c r="B19" s="263"/>
      <c r="C19" s="276"/>
      <c r="D19" s="33">
        <v>2017</v>
      </c>
      <c r="E19" s="40" t="e">
        <f t="shared" si="0"/>
        <v>#REF!</v>
      </c>
      <c r="F19" s="40" t="e">
        <f>'Перечень Основн меропр'!#REF!</f>
        <v>#REF!</v>
      </c>
      <c r="G19" s="40" t="e">
        <f>'Перечень Основн меропр'!#REF!</f>
        <v>#REF!</v>
      </c>
      <c r="H19" s="40" t="e">
        <f>'Перечень Основн меропр'!#REF!</f>
        <v>#REF!</v>
      </c>
      <c r="I19" s="40" t="e">
        <f>'Перечень Основн меропр'!#REF!</f>
        <v>#REF!</v>
      </c>
      <c r="J19" s="271"/>
      <c r="K19" s="259"/>
    </row>
    <row r="20" spans="1:13" ht="22.5" customHeight="1">
      <c r="A20" s="259"/>
      <c r="B20" s="263"/>
      <c r="C20" s="276"/>
      <c r="D20" s="33">
        <v>2018</v>
      </c>
      <c r="E20" s="40" t="e">
        <f t="shared" si="0"/>
        <v>#REF!</v>
      </c>
      <c r="F20" s="40" t="e">
        <f>'Перечень Основн меропр'!#REF!</f>
        <v>#REF!</v>
      </c>
      <c r="G20" s="40" t="e">
        <f>'Перечень Основн меропр'!#REF!</f>
        <v>#REF!</v>
      </c>
      <c r="H20" s="40" t="e">
        <f>'Перечень Основн меропр'!#REF!</f>
        <v>#REF!</v>
      </c>
      <c r="I20" s="40" t="e">
        <f>'Перечень Основн меропр'!#REF!</f>
        <v>#REF!</v>
      </c>
      <c r="J20" s="271"/>
      <c r="K20" s="259"/>
    </row>
    <row r="21" spans="1:13" ht="22.5" customHeight="1">
      <c r="A21" s="259"/>
      <c r="B21" s="263"/>
      <c r="C21" s="276"/>
      <c r="D21" s="33">
        <v>2019</v>
      </c>
      <c r="E21" s="40" t="e">
        <f t="shared" si="0"/>
        <v>#REF!</v>
      </c>
      <c r="F21" s="40" t="e">
        <f>'Перечень Основн меропр'!#REF!</f>
        <v>#REF!</v>
      </c>
      <c r="G21" s="40" t="e">
        <f>'Перечень Основн меропр'!#REF!</f>
        <v>#REF!</v>
      </c>
      <c r="H21" s="40" t="e">
        <f>'Перечень Основн меропр'!#REF!</f>
        <v>#REF!</v>
      </c>
      <c r="I21" s="40" t="e">
        <f>'Перечень Основн меропр'!#REF!</f>
        <v>#REF!</v>
      </c>
      <c r="J21" s="271"/>
      <c r="K21" s="259"/>
    </row>
    <row r="22" spans="1:13" ht="22.5" customHeight="1">
      <c r="A22" s="259"/>
      <c r="B22" s="263"/>
      <c r="C22" s="276"/>
      <c r="D22" s="33">
        <v>2020</v>
      </c>
      <c r="E22" s="40" t="e">
        <f t="shared" si="0"/>
        <v>#REF!</v>
      </c>
      <c r="F22" s="40" t="e">
        <f>'Перечень Основн меропр'!#REF!</f>
        <v>#REF!</v>
      </c>
      <c r="G22" s="40" t="e">
        <f>'Перечень Основн меропр'!#REF!</f>
        <v>#REF!</v>
      </c>
      <c r="H22" s="40" t="e">
        <f>'Перечень Основн меропр'!#REF!</f>
        <v>#REF!</v>
      </c>
      <c r="I22" s="40" t="e">
        <f>'Перечень Основн меропр'!#REF!</f>
        <v>#REF!</v>
      </c>
      <c r="J22" s="271"/>
      <c r="K22" s="259"/>
    </row>
    <row r="23" spans="1:13" ht="22.5" customHeight="1">
      <c r="A23" s="259"/>
      <c r="B23" s="263"/>
      <c r="C23" s="276"/>
      <c r="D23" s="33" t="s">
        <v>14</v>
      </c>
      <c r="E23" s="40" t="e">
        <f>'Перечень Основн меропр'!#REF!</f>
        <v>#REF!</v>
      </c>
      <c r="F23" s="40" t="e">
        <f>'Перечень Основн меропр'!#REF!</f>
        <v>#REF!</v>
      </c>
      <c r="G23" s="40" t="e">
        <f>'Перечень Основн меропр'!#REF!</f>
        <v>#REF!</v>
      </c>
      <c r="H23" s="40" t="e">
        <f>'Перечень Основн меропр'!#REF!</f>
        <v>#REF!</v>
      </c>
      <c r="I23" s="40" t="e">
        <f>'Перечень Основн меропр'!#REF!</f>
        <v>#REF!</v>
      </c>
      <c r="J23" s="271"/>
      <c r="K23" s="259"/>
    </row>
    <row r="24" spans="1:13" ht="22.5" customHeight="1">
      <c r="A24" s="259"/>
      <c r="B24" s="263"/>
      <c r="C24" s="276"/>
      <c r="D24" s="33">
        <v>2021</v>
      </c>
      <c r="E24" s="40" t="e">
        <f t="shared" si="0"/>
        <v>#REF!</v>
      </c>
      <c r="F24" s="40" t="e">
        <f>'Перечень Основн меропр'!#REF!</f>
        <v>#REF!</v>
      </c>
      <c r="G24" s="40" t="e">
        <f>'Перечень Основн меропр'!#REF!</f>
        <v>#REF!</v>
      </c>
      <c r="H24" s="40" t="e">
        <f>'Перечень Основн меропр'!#REF!</f>
        <v>#REF!</v>
      </c>
      <c r="I24" s="40" t="e">
        <f>'Перечень Основн меропр'!#REF!</f>
        <v>#REF!</v>
      </c>
      <c r="J24" s="271"/>
      <c r="K24" s="259"/>
    </row>
    <row r="25" spans="1:13" ht="22.5" customHeight="1">
      <c r="A25" s="259"/>
      <c r="B25" s="263"/>
      <c r="C25" s="276"/>
      <c r="D25" s="33">
        <v>2022</v>
      </c>
      <c r="E25" s="40">
        <f t="shared" si="0"/>
        <v>309841.5</v>
      </c>
      <c r="F25" s="40">
        <f>'Перечень Основн меропр'!F17</f>
        <v>0</v>
      </c>
      <c r="G25" s="40">
        <f>'Перечень Основн меропр'!G17</f>
        <v>0</v>
      </c>
      <c r="H25" s="40">
        <f>'Перечень Основн меропр'!H17</f>
        <v>309841.5</v>
      </c>
      <c r="I25" s="40">
        <f>'Перечень Основн меропр'!I17</f>
        <v>0</v>
      </c>
      <c r="J25" s="271"/>
      <c r="K25" s="259"/>
    </row>
    <row r="26" spans="1:13" ht="22.5" customHeight="1">
      <c r="A26" s="259"/>
      <c r="B26" s="263"/>
      <c r="C26" s="276"/>
      <c r="D26" s="33">
        <v>2023</v>
      </c>
      <c r="E26" s="40">
        <f t="shared" si="0"/>
        <v>294877.3</v>
      </c>
      <c r="F26" s="40">
        <f>'Перечень Основн меропр'!F18</f>
        <v>0</v>
      </c>
      <c r="G26" s="40">
        <f>'Перечень Основн меропр'!G18</f>
        <v>0</v>
      </c>
      <c r="H26" s="40">
        <f>'Перечень Основн меропр'!H18</f>
        <v>294877.3</v>
      </c>
      <c r="I26" s="40">
        <f>'Перечень Основн меропр'!I18</f>
        <v>0</v>
      </c>
      <c r="J26" s="271"/>
      <c r="K26" s="259"/>
    </row>
    <row r="27" spans="1:13" ht="22.5" customHeight="1">
      <c r="A27" s="259"/>
      <c r="B27" s="263"/>
      <c r="C27" s="276"/>
      <c r="D27" s="33">
        <v>2024</v>
      </c>
      <c r="E27" s="40">
        <f t="shared" si="0"/>
        <v>306127.09999999998</v>
      </c>
      <c r="F27" s="40">
        <f>'Перечень Основн меропр'!F19</f>
        <v>0</v>
      </c>
      <c r="G27" s="40">
        <f>'Перечень Основн меропр'!G19</f>
        <v>0</v>
      </c>
      <c r="H27" s="40">
        <f>'Перечень Основн меропр'!H19</f>
        <v>306127.09999999998</v>
      </c>
      <c r="I27" s="40">
        <f>'Перечень Основн меропр'!I19</f>
        <v>0</v>
      </c>
      <c r="J27" s="271"/>
      <c r="K27" s="259"/>
    </row>
    <row r="28" spans="1:13" ht="21" customHeight="1">
      <c r="A28" s="259"/>
      <c r="B28" s="263"/>
      <c r="C28" s="276"/>
      <c r="D28" s="34" t="s">
        <v>6</v>
      </c>
      <c r="E28" s="40" t="e">
        <f>E16+E18+E19+E20+E21+E22+E23+E24+E25+E26+E27</f>
        <v>#REF!</v>
      </c>
      <c r="F28" s="40" t="e">
        <f t="shared" ref="F28:I28" si="1">F16+F18+F19+F20+F21+F24++F25+F26+F27</f>
        <v>#REF!</v>
      </c>
      <c r="G28" s="40" t="e">
        <f>G16+G18+G19+G20+G21+G22+G23+G24+G25+G26+G27</f>
        <v>#REF!</v>
      </c>
      <c r="H28" s="40" t="e">
        <f>H16+H18+H19+H20+H21+H22+H23+H24+H25+H26+H27</f>
        <v>#REF!</v>
      </c>
      <c r="I28" s="40" t="e">
        <f t="shared" si="1"/>
        <v>#REF!</v>
      </c>
      <c r="J28" s="272"/>
      <c r="K28" s="259"/>
    </row>
    <row r="29" spans="1:13" ht="18" hidden="1" customHeight="1" outlineLevel="1">
      <c r="A29" s="259" t="s">
        <v>41</v>
      </c>
      <c r="B29" s="260" t="s">
        <v>89</v>
      </c>
      <c r="C29" s="283">
        <v>3</v>
      </c>
      <c r="D29" s="35">
        <v>2016</v>
      </c>
      <c r="E29" s="42">
        <f t="shared" ref="E29:E60" si="2">F29+G29+H29+I29</f>
        <v>0</v>
      </c>
      <c r="F29" s="42"/>
      <c r="G29" s="42"/>
      <c r="H29" s="42">
        <v>0</v>
      </c>
      <c r="I29" s="48"/>
      <c r="J29" s="49"/>
      <c r="K29" s="259" t="s">
        <v>43</v>
      </c>
      <c r="M29" s="28">
        <f>11555*5</f>
        <v>57775</v>
      </c>
    </row>
    <row r="30" spans="1:13" ht="18" hidden="1" customHeight="1" outlineLevel="1">
      <c r="A30" s="259"/>
      <c r="B30" s="260"/>
      <c r="C30" s="284"/>
      <c r="D30" s="35">
        <v>2017</v>
      </c>
      <c r="E30" s="42">
        <f t="shared" si="2"/>
        <v>50000</v>
      </c>
      <c r="F30" s="42"/>
      <c r="G30" s="42"/>
      <c r="H30" s="42">
        <v>50000</v>
      </c>
      <c r="I30" s="48"/>
      <c r="J30" s="49" t="s">
        <v>90</v>
      </c>
      <c r="K30" s="259"/>
    </row>
    <row r="31" spans="1:13" ht="18" hidden="1" customHeight="1" outlineLevel="1">
      <c r="A31" s="259"/>
      <c r="B31" s="260"/>
      <c r="C31" s="284"/>
      <c r="D31" s="35">
        <v>2018</v>
      </c>
      <c r="E31" s="42">
        <f t="shared" si="2"/>
        <v>50000</v>
      </c>
      <c r="F31" s="42"/>
      <c r="G31" s="42"/>
      <c r="H31" s="42">
        <v>50000</v>
      </c>
      <c r="I31" s="48"/>
      <c r="J31" s="49" t="s">
        <v>90</v>
      </c>
      <c r="K31" s="259"/>
    </row>
    <row r="32" spans="1:13" ht="18" hidden="1" customHeight="1" outlineLevel="1">
      <c r="A32" s="259"/>
      <c r="B32" s="260"/>
      <c r="C32" s="284"/>
      <c r="D32" s="35">
        <v>2019</v>
      </c>
      <c r="E32" s="42">
        <f t="shared" si="2"/>
        <v>50000</v>
      </c>
      <c r="F32" s="42"/>
      <c r="G32" s="42"/>
      <c r="H32" s="42">
        <v>50000</v>
      </c>
      <c r="I32" s="48"/>
      <c r="J32" s="49" t="s">
        <v>90</v>
      </c>
      <c r="K32" s="259"/>
    </row>
    <row r="33" spans="1:11" ht="18" hidden="1" customHeight="1" outlineLevel="1">
      <c r="A33" s="259"/>
      <c r="B33" s="260"/>
      <c r="C33" s="284"/>
      <c r="D33" s="35">
        <v>2020</v>
      </c>
      <c r="E33" s="42">
        <f t="shared" si="2"/>
        <v>50000</v>
      </c>
      <c r="F33" s="42"/>
      <c r="G33" s="42"/>
      <c r="H33" s="42">
        <v>50000</v>
      </c>
      <c r="I33" s="48"/>
      <c r="J33" s="49" t="s">
        <v>90</v>
      </c>
      <c r="K33" s="259"/>
    </row>
    <row r="34" spans="1:11" ht="18" hidden="1" customHeight="1" outlineLevel="1">
      <c r="A34" s="259"/>
      <c r="B34" s="260"/>
      <c r="C34" s="284"/>
      <c r="D34" s="35">
        <v>2021</v>
      </c>
      <c r="E34" s="42">
        <f t="shared" si="2"/>
        <v>50000</v>
      </c>
      <c r="F34" s="42"/>
      <c r="G34" s="42"/>
      <c r="H34" s="42">
        <v>50000</v>
      </c>
      <c r="I34" s="48"/>
      <c r="J34" s="49" t="s">
        <v>90</v>
      </c>
      <c r="K34" s="259"/>
    </row>
    <row r="35" spans="1:11" ht="18" hidden="1" customHeight="1" outlineLevel="1">
      <c r="A35" s="259"/>
      <c r="B35" s="260"/>
      <c r="C35" s="285"/>
      <c r="D35" s="35" t="s">
        <v>6</v>
      </c>
      <c r="E35" s="42">
        <f t="shared" si="2"/>
        <v>250000</v>
      </c>
      <c r="F35" s="42"/>
      <c r="G35" s="42"/>
      <c r="H35" s="42">
        <f>SUM(H29:H34)</f>
        <v>250000</v>
      </c>
      <c r="I35" s="48"/>
      <c r="J35" s="50" t="s">
        <v>91</v>
      </c>
      <c r="K35" s="259"/>
    </row>
    <row r="36" spans="1:11" ht="18" hidden="1" customHeight="1" outlineLevel="1">
      <c r="A36" s="259" t="s">
        <v>47</v>
      </c>
      <c r="B36" s="260" t="s">
        <v>92</v>
      </c>
      <c r="C36" s="283">
        <v>3</v>
      </c>
      <c r="D36" s="35">
        <v>2016</v>
      </c>
      <c r="E36" s="42">
        <f t="shared" si="2"/>
        <v>22821.4</v>
      </c>
      <c r="F36" s="42"/>
      <c r="G36" s="42"/>
      <c r="H36" s="42">
        <v>22821.4</v>
      </c>
      <c r="I36" s="48"/>
      <c r="J36" s="50" t="s">
        <v>93</v>
      </c>
      <c r="K36" s="259" t="s">
        <v>49</v>
      </c>
    </row>
    <row r="37" spans="1:11" ht="18" hidden="1" customHeight="1" outlineLevel="1">
      <c r="A37" s="259"/>
      <c r="B37" s="260"/>
      <c r="C37" s="284"/>
      <c r="D37" s="35">
        <v>2017</v>
      </c>
      <c r="E37" s="42">
        <f t="shared" si="2"/>
        <v>45000</v>
      </c>
      <c r="F37" s="42"/>
      <c r="G37" s="42"/>
      <c r="H37" s="42">
        <v>45000</v>
      </c>
      <c r="I37" s="48"/>
      <c r="J37" s="50" t="s">
        <v>94</v>
      </c>
      <c r="K37" s="259"/>
    </row>
    <row r="38" spans="1:11" ht="18" hidden="1" customHeight="1" outlineLevel="1">
      <c r="A38" s="259"/>
      <c r="B38" s="260"/>
      <c r="C38" s="284"/>
      <c r="D38" s="35">
        <v>2018</v>
      </c>
      <c r="E38" s="42">
        <f t="shared" si="2"/>
        <v>45000</v>
      </c>
      <c r="F38" s="42"/>
      <c r="G38" s="42"/>
      <c r="H38" s="42">
        <v>45000</v>
      </c>
      <c r="I38" s="48"/>
      <c r="J38" s="50" t="s">
        <v>94</v>
      </c>
      <c r="K38" s="259"/>
    </row>
    <row r="39" spans="1:11" ht="18" hidden="1" customHeight="1" outlineLevel="1">
      <c r="A39" s="259"/>
      <c r="B39" s="260"/>
      <c r="C39" s="284"/>
      <c r="D39" s="35">
        <v>2019</v>
      </c>
      <c r="E39" s="42">
        <f t="shared" si="2"/>
        <v>45000</v>
      </c>
      <c r="F39" s="42"/>
      <c r="G39" s="42"/>
      <c r="H39" s="42">
        <v>45000</v>
      </c>
      <c r="I39" s="48"/>
      <c r="J39" s="50" t="s">
        <v>95</v>
      </c>
      <c r="K39" s="259"/>
    </row>
    <row r="40" spans="1:11" ht="18" hidden="1" customHeight="1" outlineLevel="1">
      <c r="A40" s="259"/>
      <c r="B40" s="260"/>
      <c r="C40" s="284"/>
      <c r="D40" s="35">
        <v>2020</v>
      </c>
      <c r="E40" s="42">
        <f t="shared" si="2"/>
        <v>45000</v>
      </c>
      <c r="F40" s="42"/>
      <c r="G40" s="42"/>
      <c r="H40" s="42">
        <v>45000</v>
      </c>
      <c r="I40" s="48"/>
      <c r="J40" s="50" t="s">
        <v>96</v>
      </c>
      <c r="K40" s="259"/>
    </row>
    <row r="41" spans="1:11" ht="18" hidden="1" customHeight="1" outlineLevel="1">
      <c r="A41" s="259"/>
      <c r="B41" s="260"/>
      <c r="C41" s="284"/>
      <c r="D41" s="35">
        <v>2021</v>
      </c>
      <c r="E41" s="42">
        <f t="shared" si="2"/>
        <v>45000</v>
      </c>
      <c r="F41" s="42"/>
      <c r="G41" s="42"/>
      <c r="H41" s="42">
        <v>45000</v>
      </c>
      <c r="I41" s="48"/>
      <c r="J41" s="50" t="s">
        <v>95</v>
      </c>
      <c r="K41" s="259"/>
    </row>
    <row r="42" spans="1:11" ht="18" hidden="1" customHeight="1" outlineLevel="1">
      <c r="A42" s="259"/>
      <c r="B42" s="260"/>
      <c r="C42" s="285"/>
      <c r="D42" s="35" t="s">
        <v>6</v>
      </c>
      <c r="E42" s="42">
        <f t="shared" si="2"/>
        <v>247821.4</v>
      </c>
      <c r="F42" s="42"/>
      <c r="G42" s="42"/>
      <c r="H42" s="42">
        <f>SUM(H36:H41)</f>
        <v>247821.4</v>
      </c>
      <c r="I42" s="48"/>
      <c r="J42" s="50" t="s">
        <v>97</v>
      </c>
      <c r="K42" s="259"/>
    </row>
    <row r="43" spans="1:11" ht="18" hidden="1" customHeight="1" outlineLevel="1">
      <c r="A43" s="259" t="s">
        <v>51</v>
      </c>
      <c r="B43" s="260" t="s">
        <v>98</v>
      </c>
      <c r="C43" s="283">
        <v>3</v>
      </c>
      <c r="D43" s="35">
        <v>2016</v>
      </c>
      <c r="E43" s="42">
        <f t="shared" si="2"/>
        <v>22178.6</v>
      </c>
      <c r="F43" s="42"/>
      <c r="G43" s="42"/>
      <c r="H43" s="42">
        <v>22178.6</v>
      </c>
      <c r="I43" s="48"/>
      <c r="J43" s="50" t="s">
        <v>52</v>
      </c>
      <c r="K43" s="259" t="s">
        <v>49</v>
      </c>
    </row>
    <row r="44" spans="1:11" ht="18" hidden="1" customHeight="1" outlineLevel="1">
      <c r="A44" s="259"/>
      <c r="B44" s="260"/>
      <c r="C44" s="284"/>
      <c r="D44" s="35">
        <v>2017</v>
      </c>
      <c r="E44" s="42">
        <f t="shared" si="2"/>
        <v>22178.6</v>
      </c>
      <c r="F44" s="42"/>
      <c r="G44" s="42"/>
      <c r="H44" s="42">
        <v>22178.6</v>
      </c>
      <c r="I44" s="48"/>
      <c r="J44" s="50" t="s">
        <v>52</v>
      </c>
      <c r="K44" s="259"/>
    </row>
    <row r="45" spans="1:11" ht="18" hidden="1" customHeight="1" outlineLevel="1">
      <c r="A45" s="259"/>
      <c r="B45" s="260"/>
      <c r="C45" s="284"/>
      <c r="D45" s="35">
        <v>2018</v>
      </c>
      <c r="E45" s="42">
        <f t="shared" si="2"/>
        <v>22178.6</v>
      </c>
      <c r="F45" s="42"/>
      <c r="G45" s="42"/>
      <c r="H45" s="42">
        <v>22178.6</v>
      </c>
      <c r="I45" s="48"/>
      <c r="J45" s="50" t="s">
        <v>52</v>
      </c>
      <c r="K45" s="259"/>
    </row>
    <row r="46" spans="1:11" ht="18" hidden="1" customHeight="1" outlineLevel="1">
      <c r="A46" s="259"/>
      <c r="B46" s="260"/>
      <c r="C46" s="284"/>
      <c r="D46" s="35">
        <v>2019</v>
      </c>
      <c r="E46" s="42">
        <f t="shared" si="2"/>
        <v>22178.6</v>
      </c>
      <c r="F46" s="42"/>
      <c r="G46" s="42"/>
      <c r="H46" s="42">
        <v>22178.6</v>
      </c>
      <c r="I46" s="48"/>
      <c r="J46" s="50" t="s">
        <v>52</v>
      </c>
      <c r="K46" s="259"/>
    </row>
    <row r="47" spans="1:11" ht="18" hidden="1" customHeight="1" outlineLevel="1">
      <c r="A47" s="259"/>
      <c r="B47" s="260"/>
      <c r="C47" s="284"/>
      <c r="D47" s="35">
        <v>2020</v>
      </c>
      <c r="E47" s="42">
        <f t="shared" si="2"/>
        <v>22178.6</v>
      </c>
      <c r="F47" s="42"/>
      <c r="G47" s="42"/>
      <c r="H47" s="42">
        <v>22178.6</v>
      </c>
      <c r="I47" s="48"/>
      <c r="J47" s="50" t="s">
        <v>52</v>
      </c>
      <c r="K47" s="259"/>
    </row>
    <row r="48" spans="1:11" ht="18" hidden="1" customHeight="1" outlineLevel="1">
      <c r="A48" s="259"/>
      <c r="B48" s="260"/>
      <c r="C48" s="284"/>
      <c r="D48" s="35">
        <v>2021</v>
      </c>
      <c r="E48" s="42">
        <f t="shared" si="2"/>
        <v>22178.6</v>
      </c>
      <c r="F48" s="42"/>
      <c r="G48" s="42"/>
      <c r="H48" s="42">
        <v>22178.6</v>
      </c>
      <c r="I48" s="48"/>
      <c r="J48" s="50" t="s">
        <v>52</v>
      </c>
      <c r="K48" s="259"/>
    </row>
    <row r="49" spans="1:11" ht="18" hidden="1" customHeight="1" outlineLevel="1">
      <c r="A49" s="259"/>
      <c r="B49" s="260"/>
      <c r="C49" s="285"/>
      <c r="D49" s="35" t="s">
        <v>6</v>
      </c>
      <c r="E49" s="42">
        <f t="shared" si="2"/>
        <v>133071.6</v>
      </c>
      <c r="F49" s="42"/>
      <c r="G49" s="42"/>
      <c r="H49" s="42">
        <f>SUM(H43:H48)</f>
        <v>133071.6</v>
      </c>
      <c r="I49" s="48"/>
      <c r="J49" s="50" t="s">
        <v>52</v>
      </c>
      <c r="K49" s="259"/>
    </row>
    <row r="50" spans="1:11" ht="18" hidden="1" customHeight="1" outlineLevel="1">
      <c r="A50" s="259" t="s">
        <v>53</v>
      </c>
      <c r="B50" s="260" t="s">
        <v>99</v>
      </c>
      <c r="C50" s="283">
        <v>3</v>
      </c>
      <c r="D50" s="35">
        <v>2016</v>
      </c>
      <c r="E50" s="43">
        <f t="shared" si="2"/>
        <v>41190.6</v>
      </c>
      <c r="F50" s="43"/>
      <c r="G50" s="43"/>
      <c r="H50" s="43">
        <v>41190.6</v>
      </c>
      <c r="I50" s="48"/>
      <c r="J50" s="50" t="s">
        <v>100</v>
      </c>
      <c r="K50" s="259" t="s">
        <v>54</v>
      </c>
    </row>
    <row r="51" spans="1:11" ht="18" hidden="1" customHeight="1" outlineLevel="1">
      <c r="A51" s="259"/>
      <c r="B51" s="260"/>
      <c r="C51" s="284"/>
      <c r="D51" s="35">
        <v>2017</v>
      </c>
      <c r="E51" s="43">
        <f t="shared" si="2"/>
        <v>41190.6</v>
      </c>
      <c r="F51" s="43"/>
      <c r="G51" s="43"/>
      <c r="H51" s="43">
        <v>41190.6</v>
      </c>
      <c r="I51" s="48"/>
      <c r="J51" s="50" t="s">
        <v>100</v>
      </c>
      <c r="K51" s="259"/>
    </row>
    <row r="52" spans="1:11" ht="18" hidden="1" customHeight="1" outlineLevel="1">
      <c r="A52" s="259"/>
      <c r="B52" s="260"/>
      <c r="C52" s="284"/>
      <c r="D52" s="35">
        <v>2018</v>
      </c>
      <c r="E52" s="43">
        <f t="shared" si="2"/>
        <v>41190.6</v>
      </c>
      <c r="F52" s="43"/>
      <c r="G52" s="43"/>
      <c r="H52" s="43">
        <v>41190.6</v>
      </c>
      <c r="I52" s="48"/>
      <c r="J52" s="50" t="s">
        <v>100</v>
      </c>
      <c r="K52" s="259"/>
    </row>
    <row r="53" spans="1:11" ht="18" hidden="1" customHeight="1" outlineLevel="1">
      <c r="A53" s="259"/>
      <c r="B53" s="260"/>
      <c r="C53" s="284"/>
      <c r="D53" s="35">
        <v>2019</v>
      </c>
      <c r="E53" s="43">
        <f t="shared" si="2"/>
        <v>41190.6</v>
      </c>
      <c r="F53" s="43"/>
      <c r="G53" s="43"/>
      <c r="H53" s="43">
        <v>41190.6</v>
      </c>
      <c r="I53" s="48"/>
      <c r="J53" s="50" t="s">
        <v>100</v>
      </c>
      <c r="K53" s="259"/>
    </row>
    <row r="54" spans="1:11" ht="18" hidden="1" customHeight="1" outlineLevel="1">
      <c r="A54" s="259"/>
      <c r="B54" s="260"/>
      <c r="C54" s="284"/>
      <c r="D54" s="35">
        <v>2020</v>
      </c>
      <c r="E54" s="43">
        <f t="shared" si="2"/>
        <v>41190.6</v>
      </c>
      <c r="F54" s="43"/>
      <c r="G54" s="43"/>
      <c r="H54" s="43">
        <v>41190.6</v>
      </c>
      <c r="I54" s="48"/>
      <c r="J54" s="50" t="s">
        <v>100</v>
      </c>
      <c r="K54" s="259"/>
    </row>
    <row r="55" spans="1:11" ht="18" hidden="1" customHeight="1" outlineLevel="1">
      <c r="A55" s="259"/>
      <c r="B55" s="260"/>
      <c r="C55" s="284"/>
      <c r="D55" s="35">
        <v>2021</v>
      </c>
      <c r="E55" s="43">
        <f t="shared" si="2"/>
        <v>41190.6</v>
      </c>
      <c r="F55" s="43"/>
      <c r="G55" s="43"/>
      <c r="H55" s="43">
        <v>41190.6</v>
      </c>
      <c r="I55" s="48"/>
      <c r="J55" s="50" t="s">
        <v>100</v>
      </c>
      <c r="K55" s="259"/>
    </row>
    <row r="56" spans="1:11" ht="18" hidden="1" customHeight="1" outlineLevel="1">
      <c r="A56" s="259"/>
      <c r="B56" s="260"/>
      <c r="C56" s="285"/>
      <c r="D56" s="35" t="s">
        <v>6</v>
      </c>
      <c r="E56" s="43">
        <f t="shared" si="2"/>
        <v>247143.6</v>
      </c>
      <c r="F56" s="43"/>
      <c r="G56" s="43"/>
      <c r="H56" s="43">
        <f>SUM(H50:H55)</f>
        <v>247143.6</v>
      </c>
      <c r="I56" s="48"/>
      <c r="J56" s="50" t="s">
        <v>100</v>
      </c>
      <c r="K56" s="259"/>
    </row>
    <row r="57" spans="1:11" ht="18" hidden="1" customHeight="1" outlineLevel="1">
      <c r="A57" s="259" t="s">
        <v>56</v>
      </c>
      <c r="B57" s="260" t="s">
        <v>101</v>
      </c>
      <c r="C57" s="283">
        <v>3</v>
      </c>
      <c r="D57" s="35">
        <v>2016</v>
      </c>
      <c r="E57" s="43">
        <f t="shared" si="2"/>
        <v>39500</v>
      </c>
      <c r="F57" s="43"/>
      <c r="G57" s="43"/>
      <c r="H57" s="43">
        <v>39500</v>
      </c>
      <c r="I57" s="48"/>
      <c r="J57" s="50" t="s">
        <v>102</v>
      </c>
      <c r="K57" s="259" t="s">
        <v>57</v>
      </c>
    </row>
    <row r="58" spans="1:11" ht="18" hidden="1" customHeight="1" outlineLevel="1">
      <c r="A58" s="259"/>
      <c r="B58" s="260"/>
      <c r="C58" s="284"/>
      <c r="D58" s="35">
        <v>2017</v>
      </c>
      <c r="E58" s="43">
        <f t="shared" si="2"/>
        <v>39500</v>
      </c>
      <c r="F58" s="43"/>
      <c r="G58" s="43"/>
      <c r="H58" s="43">
        <v>39500</v>
      </c>
      <c r="I58" s="48"/>
      <c r="J58" s="50" t="s">
        <v>102</v>
      </c>
      <c r="K58" s="259"/>
    </row>
    <row r="59" spans="1:11" ht="18" hidden="1" customHeight="1" outlineLevel="1">
      <c r="A59" s="259"/>
      <c r="B59" s="260"/>
      <c r="C59" s="284"/>
      <c r="D59" s="35">
        <v>2018</v>
      </c>
      <c r="E59" s="43">
        <f t="shared" si="2"/>
        <v>39500</v>
      </c>
      <c r="F59" s="43"/>
      <c r="G59" s="43"/>
      <c r="H59" s="43">
        <v>39500</v>
      </c>
      <c r="I59" s="48"/>
      <c r="J59" s="50" t="s">
        <v>102</v>
      </c>
      <c r="K59" s="259"/>
    </row>
    <row r="60" spans="1:11" ht="18" hidden="1" customHeight="1" outlineLevel="1">
      <c r="A60" s="259"/>
      <c r="B60" s="260"/>
      <c r="C60" s="284"/>
      <c r="D60" s="35">
        <v>2019</v>
      </c>
      <c r="E60" s="43">
        <f t="shared" si="2"/>
        <v>39500</v>
      </c>
      <c r="F60" s="43"/>
      <c r="G60" s="43"/>
      <c r="H60" s="43">
        <v>39500</v>
      </c>
      <c r="I60" s="48"/>
      <c r="J60" s="50" t="s">
        <v>102</v>
      </c>
      <c r="K60" s="259"/>
    </row>
    <row r="61" spans="1:11" ht="18" hidden="1" customHeight="1" outlineLevel="1">
      <c r="A61" s="259"/>
      <c r="B61" s="260"/>
      <c r="C61" s="284"/>
      <c r="D61" s="35">
        <v>2020</v>
      </c>
      <c r="E61" s="43">
        <f t="shared" ref="E61:E84" si="3">F61+G61+H61+I61</f>
        <v>39500</v>
      </c>
      <c r="F61" s="43"/>
      <c r="G61" s="43"/>
      <c r="H61" s="43">
        <v>39500</v>
      </c>
      <c r="I61" s="48"/>
      <c r="J61" s="50" t="s">
        <v>102</v>
      </c>
      <c r="K61" s="259"/>
    </row>
    <row r="62" spans="1:11" ht="18" hidden="1" customHeight="1" outlineLevel="1">
      <c r="A62" s="259"/>
      <c r="B62" s="260"/>
      <c r="C62" s="284"/>
      <c r="D62" s="35">
        <v>2021</v>
      </c>
      <c r="E62" s="43">
        <f t="shared" si="3"/>
        <v>39500</v>
      </c>
      <c r="F62" s="43"/>
      <c r="G62" s="43"/>
      <c r="H62" s="43">
        <v>39500</v>
      </c>
      <c r="I62" s="48"/>
      <c r="J62" s="50" t="s">
        <v>102</v>
      </c>
      <c r="K62" s="259"/>
    </row>
    <row r="63" spans="1:11" ht="18" hidden="1" customHeight="1" outlineLevel="1">
      <c r="A63" s="259"/>
      <c r="B63" s="260"/>
      <c r="C63" s="285"/>
      <c r="D63" s="35" t="s">
        <v>6</v>
      </c>
      <c r="E63" s="43">
        <f t="shared" si="3"/>
        <v>237000</v>
      </c>
      <c r="F63" s="43"/>
      <c r="G63" s="43"/>
      <c r="H63" s="43">
        <f>SUM(H57:H62)</f>
        <v>237000</v>
      </c>
      <c r="I63" s="48"/>
      <c r="J63" s="50" t="s">
        <v>102</v>
      </c>
      <c r="K63" s="259"/>
    </row>
    <row r="64" spans="1:11" ht="18" hidden="1" customHeight="1" outlineLevel="1">
      <c r="A64" s="259" t="s">
        <v>59</v>
      </c>
      <c r="B64" s="260" t="s">
        <v>103</v>
      </c>
      <c r="C64" s="283">
        <v>3</v>
      </c>
      <c r="D64" s="35">
        <v>2016</v>
      </c>
      <c r="E64" s="43">
        <f t="shared" si="3"/>
        <v>57327.1</v>
      </c>
      <c r="F64" s="43"/>
      <c r="G64" s="43"/>
      <c r="H64" s="43">
        <v>57327.1</v>
      </c>
      <c r="I64" s="48"/>
      <c r="J64" s="50" t="s">
        <v>60</v>
      </c>
      <c r="K64" s="259" t="s">
        <v>61</v>
      </c>
    </row>
    <row r="65" spans="1:11" ht="18" hidden="1" customHeight="1" outlineLevel="1">
      <c r="A65" s="259"/>
      <c r="B65" s="260"/>
      <c r="C65" s="284"/>
      <c r="D65" s="35">
        <v>2017</v>
      </c>
      <c r="E65" s="43">
        <f t="shared" si="3"/>
        <v>57327.1</v>
      </c>
      <c r="F65" s="43"/>
      <c r="G65" s="43"/>
      <c r="H65" s="43">
        <v>57327.1</v>
      </c>
      <c r="I65" s="48"/>
      <c r="J65" s="50" t="s">
        <v>60</v>
      </c>
      <c r="K65" s="259"/>
    </row>
    <row r="66" spans="1:11" ht="18" hidden="1" customHeight="1" outlineLevel="1">
      <c r="A66" s="259"/>
      <c r="B66" s="260"/>
      <c r="C66" s="284"/>
      <c r="D66" s="35">
        <v>2018</v>
      </c>
      <c r="E66" s="43">
        <f t="shared" si="3"/>
        <v>57327.1</v>
      </c>
      <c r="F66" s="43"/>
      <c r="G66" s="43"/>
      <c r="H66" s="43">
        <v>57327.1</v>
      </c>
      <c r="I66" s="48"/>
      <c r="J66" s="50" t="s">
        <v>60</v>
      </c>
      <c r="K66" s="259"/>
    </row>
    <row r="67" spans="1:11" ht="18" hidden="1" customHeight="1" outlineLevel="1">
      <c r="A67" s="259"/>
      <c r="B67" s="260"/>
      <c r="C67" s="284"/>
      <c r="D67" s="35">
        <v>2019</v>
      </c>
      <c r="E67" s="43">
        <f t="shared" si="3"/>
        <v>57327.1</v>
      </c>
      <c r="F67" s="43"/>
      <c r="G67" s="43"/>
      <c r="H67" s="43">
        <v>57327.1</v>
      </c>
      <c r="I67" s="48"/>
      <c r="J67" s="50" t="s">
        <v>60</v>
      </c>
      <c r="K67" s="259"/>
    </row>
    <row r="68" spans="1:11" ht="18" hidden="1" customHeight="1" outlineLevel="1">
      <c r="A68" s="259"/>
      <c r="B68" s="260"/>
      <c r="C68" s="284"/>
      <c r="D68" s="35">
        <v>2020</v>
      </c>
      <c r="E68" s="43">
        <f t="shared" si="3"/>
        <v>57327.1</v>
      </c>
      <c r="F68" s="43"/>
      <c r="G68" s="43"/>
      <c r="H68" s="43">
        <v>57327.1</v>
      </c>
      <c r="I68" s="48"/>
      <c r="J68" s="50" t="s">
        <v>60</v>
      </c>
      <c r="K68" s="259"/>
    </row>
    <row r="69" spans="1:11" ht="18" hidden="1" customHeight="1" outlineLevel="1">
      <c r="A69" s="259"/>
      <c r="B69" s="260"/>
      <c r="C69" s="284"/>
      <c r="D69" s="35">
        <v>2021</v>
      </c>
      <c r="E69" s="43">
        <f t="shared" si="3"/>
        <v>57327.1</v>
      </c>
      <c r="F69" s="43"/>
      <c r="G69" s="43"/>
      <c r="H69" s="43">
        <v>57327.1</v>
      </c>
      <c r="I69" s="48"/>
      <c r="J69" s="50" t="s">
        <v>60</v>
      </c>
      <c r="K69" s="259"/>
    </row>
    <row r="70" spans="1:11" ht="18" hidden="1" customHeight="1" outlineLevel="1">
      <c r="A70" s="259"/>
      <c r="B70" s="260"/>
      <c r="C70" s="285"/>
      <c r="D70" s="35" t="s">
        <v>6</v>
      </c>
      <c r="E70" s="43">
        <f t="shared" si="3"/>
        <v>343962.6</v>
      </c>
      <c r="F70" s="43"/>
      <c r="G70" s="43"/>
      <c r="H70" s="43">
        <f>SUM(H64:H69)</f>
        <v>343962.6</v>
      </c>
      <c r="I70" s="48"/>
      <c r="J70" s="50" t="s">
        <v>60</v>
      </c>
      <c r="K70" s="259"/>
    </row>
    <row r="71" spans="1:11" ht="18" hidden="1" customHeight="1" outlineLevel="1">
      <c r="A71" s="259" t="s">
        <v>63</v>
      </c>
      <c r="B71" s="260" t="s">
        <v>104</v>
      </c>
      <c r="C71" s="283">
        <v>3</v>
      </c>
      <c r="D71" s="35">
        <v>2016</v>
      </c>
      <c r="E71" s="43">
        <f t="shared" si="3"/>
        <v>68487.899999999994</v>
      </c>
      <c r="F71" s="43"/>
      <c r="G71" s="43"/>
      <c r="H71" s="43">
        <v>68487.899999999994</v>
      </c>
      <c r="I71" s="48"/>
      <c r="J71" s="50" t="s">
        <v>105</v>
      </c>
      <c r="K71" s="259" t="s">
        <v>64</v>
      </c>
    </row>
    <row r="72" spans="1:11" ht="18" hidden="1" customHeight="1" outlineLevel="1">
      <c r="A72" s="259"/>
      <c r="B72" s="260"/>
      <c r="C72" s="284"/>
      <c r="D72" s="35">
        <v>2017</v>
      </c>
      <c r="E72" s="43">
        <f t="shared" si="3"/>
        <v>68487.899999999994</v>
      </c>
      <c r="F72" s="43"/>
      <c r="G72" s="43"/>
      <c r="H72" s="43">
        <v>68487.899999999994</v>
      </c>
      <c r="I72" s="48"/>
      <c r="J72" s="50" t="s">
        <v>105</v>
      </c>
      <c r="K72" s="259"/>
    </row>
    <row r="73" spans="1:11" ht="18" hidden="1" customHeight="1" outlineLevel="1">
      <c r="A73" s="259"/>
      <c r="B73" s="260"/>
      <c r="C73" s="284"/>
      <c r="D73" s="35">
        <v>2018</v>
      </c>
      <c r="E73" s="43">
        <f t="shared" si="3"/>
        <v>68487.899999999994</v>
      </c>
      <c r="F73" s="43"/>
      <c r="G73" s="43"/>
      <c r="H73" s="43">
        <v>68487.899999999994</v>
      </c>
      <c r="I73" s="48"/>
      <c r="J73" s="50" t="s">
        <v>105</v>
      </c>
      <c r="K73" s="259"/>
    </row>
    <row r="74" spans="1:11" ht="18" hidden="1" customHeight="1" outlineLevel="1">
      <c r="A74" s="259"/>
      <c r="B74" s="260"/>
      <c r="C74" s="284"/>
      <c r="D74" s="35">
        <v>2019</v>
      </c>
      <c r="E74" s="43">
        <f t="shared" si="3"/>
        <v>68487.899999999994</v>
      </c>
      <c r="F74" s="43"/>
      <c r="G74" s="43"/>
      <c r="H74" s="43">
        <v>68487.899999999994</v>
      </c>
      <c r="I74" s="48"/>
      <c r="J74" s="50" t="s">
        <v>105</v>
      </c>
      <c r="K74" s="259"/>
    </row>
    <row r="75" spans="1:11" ht="18" hidden="1" customHeight="1" outlineLevel="1">
      <c r="A75" s="259"/>
      <c r="B75" s="260"/>
      <c r="C75" s="284"/>
      <c r="D75" s="35">
        <v>2020</v>
      </c>
      <c r="E75" s="43">
        <f t="shared" si="3"/>
        <v>68487.899999999994</v>
      </c>
      <c r="F75" s="43"/>
      <c r="G75" s="43"/>
      <c r="H75" s="43">
        <v>68487.899999999994</v>
      </c>
      <c r="I75" s="48"/>
      <c r="J75" s="50" t="s">
        <v>105</v>
      </c>
      <c r="K75" s="259"/>
    </row>
    <row r="76" spans="1:11" ht="18" hidden="1" customHeight="1" outlineLevel="1">
      <c r="A76" s="259"/>
      <c r="B76" s="260"/>
      <c r="C76" s="284"/>
      <c r="D76" s="35">
        <v>2021</v>
      </c>
      <c r="E76" s="43">
        <f t="shared" si="3"/>
        <v>68487.899999999994</v>
      </c>
      <c r="F76" s="43"/>
      <c r="G76" s="43"/>
      <c r="H76" s="43">
        <v>68487.899999999994</v>
      </c>
      <c r="I76" s="48"/>
      <c r="J76" s="50" t="s">
        <v>105</v>
      </c>
      <c r="K76" s="259"/>
    </row>
    <row r="77" spans="1:11" ht="18" hidden="1" customHeight="1" outlineLevel="1">
      <c r="A77" s="259"/>
      <c r="B77" s="260"/>
      <c r="C77" s="285"/>
      <c r="D77" s="35" t="s">
        <v>6</v>
      </c>
      <c r="E77" s="43">
        <f t="shared" si="3"/>
        <v>410927.4</v>
      </c>
      <c r="F77" s="43"/>
      <c r="G77" s="43"/>
      <c r="H77" s="43">
        <f>SUM(H71:H76)</f>
        <v>410927.4</v>
      </c>
      <c r="I77" s="48"/>
      <c r="J77" s="50" t="s">
        <v>105</v>
      </c>
      <c r="K77" s="259"/>
    </row>
    <row r="78" spans="1:11" ht="18" hidden="1" customHeight="1" outlineLevel="1">
      <c r="A78" s="259" t="s">
        <v>66</v>
      </c>
      <c r="B78" s="260" t="s">
        <v>106</v>
      </c>
      <c r="C78" s="283">
        <v>3</v>
      </c>
      <c r="D78" s="35">
        <v>2016</v>
      </c>
      <c r="E78" s="42">
        <f t="shared" si="3"/>
        <v>0</v>
      </c>
      <c r="F78" s="42"/>
      <c r="G78" s="42"/>
      <c r="H78" s="42">
        <v>0</v>
      </c>
      <c r="I78" s="48"/>
      <c r="J78" s="50"/>
      <c r="K78" s="259" t="s">
        <v>49</v>
      </c>
    </row>
    <row r="79" spans="1:11" ht="18" hidden="1" customHeight="1" outlineLevel="1">
      <c r="A79" s="259"/>
      <c r="B79" s="260"/>
      <c r="C79" s="284"/>
      <c r="D79" s="35">
        <v>2017</v>
      </c>
      <c r="E79" s="42">
        <f t="shared" si="3"/>
        <v>2000</v>
      </c>
      <c r="F79" s="42"/>
      <c r="G79" s="42"/>
      <c r="H79" s="42">
        <v>2000</v>
      </c>
      <c r="I79" s="48"/>
      <c r="J79" s="50" t="s">
        <v>107</v>
      </c>
      <c r="K79" s="259"/>
    </row>
    <row r="80" spans="1:11" ht="18" hidden="1" customHeight="1" outlineLevel="1">
      <c r="A80" s="259"/>
      <c r="B80" s="260"/>
      <c r="C80" s="284"/>
      <c r="D80" s="35">
        <v>2018</v>
      </c>
      <c r="E80" s="42">
        <f t="shared" si="3"/>
        <v>2000</v>
      </c>
      <c r="F80" s="42"/>
      <c r="G80" s="42"/>
      <c r="H80" s="42">
        <v>2000</v>
      </c>
      <c r="I80" s="48"/>
      <c r="J80" s="50" t="s">
        <v>107</v>
      </c>
      <c r="K80" s="259"/>
    </row>
    <row r="81" spans="1:11" ht="18" hidden="1" customHeight="1" outlineLevel="1">
      <c r="A81" s="259"/>
      <c r="B81" s="260"/>
      <c r="C81" s="284"/>
      <c r="D81" s="35">
        <v>2019</v>
      </c>
      <c r="E81" s="42">
        <f t="shared" si="3"/>
        <v>2000</v>
      </c>
      <c r="F81" s="42"/>
      <c r="G81" s="42"/>
      <c r="H81" s="42">
        <v>2000</v>
      </c>
      <c r="I81" s="48"/>
      <c r="J81" s="50" t="s">
        <v>107</v>
      </c>
      <c r="K81" s="259"/>
    </row>
    <row r="82" spans="1:11" ht="18" hidden="1" customHeight="1" outlineLevel="1">
      <c r="A82" s="259"/>
      <c r="B82" s="260"/>
      <c r="C82" s="284"/>
      <c r="D82" s="35">
        <v>2020</v>
      </c>
      <c r="E82" s="42">
        <f t="shared" si="3"/>
        <v>2000</v>
      </c>
      <c r="F82" s="42"/>
      <c r="G82" s="42"/>
      <c r="H82" s="42">
        <v>2000</v>
      </c>
      <c r="I82" s="48"/>
      <c r="J82" s="50" t="s">
        <v>107</v>
      </c>
      <c r="K82" s="259"/>
    </row>
    <row r="83" spans="1:11" ht="18" hidden="1" customHeight="1" outlineLevel="1">
      <c r="A83" s="259"/>
      <c r="B83" s="260"/>
      <c r="C83" s="284"/>
      <c r="D83" s="35">
        <v>2021</v>
      </c>
      <c r="E83" s="42">
        <f t="shared" si="3"/>
        <v>2000</v>
      </c>
      <c r="F83" s="42"/>
      <c r="G83" s="42"/>
      <c r="H83" s="42">
        <v>2000</v>
      </c>
      <c r="I83" s="48"/>
      <c r="J83" s="50" t="s">
        <v>107</v>
      </c>
      <c r="K83" s="259"/>
    </row>
    <row r="84" spans="1:11" ht="18" hidden="1" customHeight="1" outlineLevel="1">
      <c r="A84" s="259"/>
      <c r="B84" s="260"/>
      <c r="C84" s="285"/>
      <c r="D84" s="35" t="s">
        <v>6</v>
      </c>
      <c r="E84" s="42">
        <f t="shared" si="3"/>
        <v>10000</v>
      </c>
      <c r="F84" s="42"/>
      <c r="G84" s="42"/>
      <c r="H84" s="42">
        <f>SUM(H78:H83)</f>
        <v>10000</v>
      </c>
      <c r="I84" s="48"/>
      <c r="J84" s="50" t="s">
        <v>108</v>
      </c>
      <c r="K84" s="259"/>
    </row>
    <row r="85" spans="1:11" ht="18.75" customHeight="1" collapsed="1">
      <c r="A85" s="51" t="s">
        <v>72</v>
      </c>
      <c r="B85" s="266" t="s">
        <v>73</v>
      </c>
      <c r="C85" s="266"/>
      <c r="D85" s="266"/>
      <c r="E85" s="266"/>
      <c r="F85" s="266"/>
      <c r="G85" s="266"/>
      <c r="H85" s="266"/>
      <c r="I85" s="266"/>
      <c r="J85" s="266"/>
      <c r="K85" s="266"/>
    </row>
    <row r="86" spans="1:11" ht="17.25" customHeight="1" outlineLevel="1">
      <c r="A86" s="259" t="s">
        <v>74</v>
      </c>
      <c r="B86" s="263" t="s">
        <v>75</v>
      </c>
      <c r="C86" s="276"/>
      <c r="D86" s="33">
        <v>2016</v>
      </c>
      <c r="E86" s="40" t="e">
        <f t="shared" ref="E86:E94" si="4">F86+G86+H86+I86</f>
        <v>#REF!</v>
      </c>
      <c r="F86" s="40" t="e">
        <f>'Перечень Основн меропр'!#REF!</f>
        <v>#REF!</v>
      </c>
      <c r="G86" s="40" t="e">
        <f>'Перечень Основн меропр'!#REF!</f>
        <v>#REF!</v>
      </c>
      <c r="H86" s="40" t="e">
        <f>'Перечень Основн меропр'!#REF!</f>
        <v>#REF!</v>
      </c>
      <c r="I86" s="40" t="e">
        <f>'Перечень Основн меропр'!#REF!</f>
        <v>#REF!</v>
      </c>
      <c r="J86" s="260"/>
      <c r="K86" s="259"/>
    </row>
    <row r="87" spans="1:11" ht="17.25" customHeight="1" outlineLevel="1">
      <c r="A87" s="259"/>
      <c r="B87" s="263"/>
      <c r="C87" s="276"/>
      <c r="D87" s="33">
        <v>2017</v>
      </c>
      <c r="E87" s="40" t="e">
        <f t="shared" si="4"/>
        <v>#REF!</v>
      </c>
      <c r="F87" s="40" t="e">
        <f>'Перечень Основн меропр'!#REF!</f>
        <v>#REF!</v>
      </c>
      <c r="G87" s="40" t="e">
        <f>'Перечень Основн меропр'!#REF!</f>
        <v>#REF!</v>
      </c>
      <c r="H87" s="40" t="e">
        <f>'Перечень Основн меропр'!#REF!</f>
        <v>#REF!</v>
      </c>
      <c r="I87" s="40" t="e">
        <f>'Перечень Основн меропр'!#REF!</f>
        <v>#REF!</v>
      </c>
      <c r="J87" s="260"/>
      <c r="K87" s="259"/>
    </row>
    <row r="88" spans="1:11" ht="17.25" customHeight="1" outlineLevel="1">
      <c r="A88" s="259"/>
      <c r="B88" s="263"/>
      <c r="C88" s="276"/>
      <c r="D88" s="33">
        <v>2018</v>
      </c>
      <c r="E88" s="40" t="e">
        <f t="shared" si="4"/>
        <v>#REF!</v>
      </c>
      <c r="F88" s="40" t="e">
        <f>'Перечень Основн меропр'!#REF!</f>
        <v>#REF!</v>
      </c>
      <c r="G88" s="40" t="e">
        <f>'Перечень Основн меропр'!#REF!</f>
        <v>#REF!</v>
      </c>
      <c r="H88" s="40" t="e">
        <f>'Перечень Основн меропр'!#REF!</f>
        <v>#REF!</v>
      </c>
      <c r="I88" s="40" t="e">
        <f>'Перечень Основн меропр'!#REF!</f>
        <v>#REF!</v>
      </c>
      <c r="J88" s="260"/>
      <c r="K88" s="259"/>
    </row>
    <row r="89" spans="1:11" ht="17.25" customHeight="1" outlineLevel="1">
      <c r="A89" s="259"/>
      <c r="B89" s="263"/>
      <c r="C89" s="276"/>
      <c r="D89" s="33">
        <v>2019</v>
      </c>
      <c r="E89" s="40" t="e">
        <f t="shared" si="4"/>
        <v>#REF!</v>
      </c>
      <c r="F89" s="40" t="e">
        <f>'Перечень Основн меропр'!#REF!</f>
        <v>#REF!</v>
      </c>
      <c r="G89" s="40" t="e">
        <f>'Перечень Основн меропр'!#REF!</f>
        <v>#REF!</v>
      </c>
      <c r="H89" s="40" t="e">
        <f>'Перечень Основн меропр'!#REF!</f>
        <v>#REF!</v>
      </c>
      <c r="I89" s="40" t="e">
        <f>'Перечень Основн меропр'!#REF!</f>
        <v>#REF!</v>
      </c>
      <c r="J89" s="260"/>
      <c r="K89" s="259"/>
    </row>
    <row r="90" spans="1:11" ht="17.25" customHeight="1" outlineLevel="1">
      <c r="A90" s="259"/>
      <c r="B90" s="263"/>
      <c r="C90" s="276"/>
      <c r="D90" s="33">
        <v>2020</v>
      </c>
      <c r="E90" s="40" t="e">
        <f t="shared" si="4"/>
        <v>#REF!</v>
      </c>
      <c r="F90" s="40" t="e">
        <f>'Перечень Основн меропр'!#REF!</f>
        <v>#REF!</v>
      </c>
      <c r="G90" s="40" t="e">
        <f>'Перечень Основн меропр'!#REF!</f>
        <v>#REF!</v>
      </c>
      <c r="H90" s="40" t="e">
        <f>'Перечень Основн меропр'!#REF!</f>
        <v>#REF!</v>
      </c>
      <c r="I90" s="40" t="e">
        <f>'Перечень Основн меропр'!#REF!</f>
        <v>#REF!</v>
      </c>
      <c r="J90" s="260"/>
      <c r="K90" s="259"/>
    </row>
    <row r="91" spans="1:11" ht="17.25" customHeight="1" outlineLevel="1">
      <c r="A91" s="259"/>
      <c r="B91" s="263"/>
      <c r="C91" s="276"/>
      <c r="D91" s="33">
        <v>2021</v>
      </c>
      <c r="E91" s="40" t="e">
        <f t="shared" si="4"/>
        <v>#REF!</v>
      </c>
      <c r="F91" s="40" t="e">
        <f>'Перечень Основн меропр'!#REF!</f>
        <v>#REF!</v>
      </c>
      <c r="G91" s="40" t="e">
        <f>'Перечень Основн меропр'!#REF!</f>
        <v>#REF!</v>
      </c>
      <c r="H91" s="40" t="e">
        <f>'Перечень Основн меропр'!#REF!</f>
        <v>#REF!</v>
      </c>
      <c r="I91" s="40" t="e">
        <f>'Перечень Основн меропр'!#REF!</f>
        <v>#REF!</v>
      </c>
      <c r="J91" s="260"/>
      <c r="K91" s="259"/>
    </row>
    <row r="92" spans="1:11" ht="17.25" customHeight="1" outlineLevel="1">
      <c r="A92" s="259"/>
      <c r="B92" s="263"/>
      <c r="C92" s="276"/>
      <c r="D92" s="33">
        <v>2022</v>
      </c>
      <c r="E92" s="40">
        <f t="shared" si="4"/>
        <v>77482</v>
      </c>
      <c r="F92" s="40">
        <f>'Перечень Основн меропр'!F54</f>
        <v>0</v>
      </c>
      <c r="G92" s="40">
        <f>'Перечень Основн меропр'!G54</f>
        <v>0</v>
      </c>
      <c r="H92" s="40">
        <f>'Перечень Основн меропр'!H54</f>
        <v>77482</v>
      </c>
      <c r="I92" s="40">
        <f>'Перечень Основн меропр'!I54</f>
        <v>0</v>
      </c>
      <c r="J92" s="260"/>
      <c r="K92" s="259"/>
    </row>
    <row r="93" spans="1:11" ht="17.25" customHeight="1" outlineLevel="1">
      <c r="A93" s="259"/>
      <c r="B93" s="263"/>
      <c r="C93" s="276"/>
      <c r="D93" s="33">
        <v>2023</v>
      </c>
      <c r="E93" s="40">
        <f t="shared" si="4"/>
        <v>76362.100000000006</v>
      </c>
      <c r="F93" s="40">
        <f>'Перечень Основн меропр'!F55</f>
        <v>0</v>
      </c>
      <c r="G93" s="40">
        <f>'Перечень Основн меропр'!G55</f>
        <v>0</v>
      </c>
      <c r="H93" s="40">
        <f>'Перечень Основн меропр'!H55</f>
        <v>76362.100000000006</v>
      </c>
      <c r="I93" s="40">
        <f>'Перечень Основн меропр'!I55</f>
        <v>0</v>
      </c>
      <c r="J93" s="260"/>
      <c r="K93" s="259"/>
    </row>
    <row r="94" spans="1:11" ht="17.25" customHeight="1" outlineLevel="1">
      <c r="A94" s="259"/>
      <c r="B94" s="263"/>
      <c r="C94" s="276"/>
      <c r="D94" s="33">
        <v>2024</v>
      </c>
      <c r="E94" s="40">
        <f t="shared" si="4"/>
        <v>65208.4</v>
      </c>
      <c r="F94" s="40">
        <f>'Перечень Основн меропр'!F56</f>
        <v>0</v>
      </c>
      <c r="G94" s="40">
        <f>'Перечень Основн меропр'!G56</f>
        <v>0</v>
      </c>
      <c r="H94" s="40">
        <f>'Перечень Основн меропр'!H56</f>
        <v>65208.4</v>
      </c>
      <c r="I94" s="40">
        <f>'Перечень Основн меропр'!I56</f>
        <v>0</v>
      </c>
      <c r="J94" s="260"/>
      <c r="K94" s="259"/>
    </row>
    <row r="95" spans="1:11" ht="17.25" customHeight="1" outlineLevel="1">
      <c r="A95" s="259"/>
      <c r="B95" s="263"/>
      <c r="C95" s="276"/>
      <c r="D95" s="33" t="s">
        <v>6</v>
      </c>
      <c r="E95" s="40" t="e">
        <f>E86+E87+E88+E89+E90+E91+E92+E93+E94</f>
        <v>#REF!</v>
      </c>
      <c r="F95" s="40" t="e">
        <f t="shared" ref="F95:I95" si="5">F86+F87+F88+F89+F90+F91+F92+F93+F94</f>
        <v>#REF!</v>
      </c>
      <c r="G95" s="40" t="e">
        <f t="shared" si="5"/>
        <v>#REF!</v>
      </c>
      <c r="H95" s="40" t="e">
        <f t="shared" si="5"/>
        <v>#REF!</v>
      </c>
      <c r="I95" s="40" t="e">
        <f t="shared" si="5"/>
        <v>#REF!</v>
      </c>
      <c r="J95" s="260"/>
      <c r="K95" s="259"/>
    </row>
    <row r="96" spans="1:11" ht="18" hidden="1" customHeight="1" outlineLevel="1">
      <c r="A96" s="259" t="s">
        <v>76</v>
      </c>
      <c r="B96" s="263" t="s">
        <v>77</v>
      </c>
      <c r="C96" s="273">
        <v>3</v>
      </c>
      <c r="D96" s="33">
        <v>2016</v>
      </c>
      <c r="E96" s="40">
        <f t="shared" ref="E96:E102" si="6">F96+G96+H96+I96</f>
        <v>50391.4</v>
      </c>
      <c r="F96" s="40"/>
      <c r="G96" s="40"/>
      <c r="H96" s="40">
        <v>50391.4</v>
      </c>
      <c r="I96" s="52"/>
      <c r="J96" s="260" t="s">
        <v>78</v>
      </c>
      <c r="K96" s="259" t="s">
        <v>49</v>
      </c>
    </row>
    <row r="97" spans="1:11" ht="18" hidden="1" customHeight="1" outlineLevel="1">
      <c r="A97" s="259"/>
      <c r="B97" s="263"/>
      <c r="C97" s="274"/>
      <c r="D97" s="33">
        <v>2017</v>
      </c>
      <c r="E97" s="40">
        <f t="shared" si="6"/>
        <v>50374.1</v>
      </c>
      <c r="F97" s="40"/>
      <c r="G97" s="40"/>
      <c r="H97" s="40">
        <v>50374.1</v>
      </c>
      <c r="I97" s="53"/>
      <c r="J97" s="260"/>
      <c r="K97" s="259"/>
    </row>
    <row r="98" spans="1:11" ht="18" hidden="1" customHeight="1" outlineLevel="1">
      <c r="A98" s="259"/>
      <c r="B98" s="263"/>
      <c r="C98" s="274"/>
      <c r="D98" s="33">
        <v>2018</v>
      </c>
      <c r="E98" s="40">
        <f t="shared" si="6"/>
        <v>50374.1</v>
      </c>
      <c r="F98" s="40"/>
      <c r="G98" s="40"/>
      <c r="H98" s="40">
        <v>50374.1</v>
      </c>
      <c r="I98" s="53"/>
      <c r="J98" s="260"/>
      <c r="K98" s="259"/>
    </row>
    <row r="99" spans="1:11" ht="18" hidden="1" customHeight="1" outlineLevel="1">
      <c r="A99" s="259"/>
      <c r="B99" s="263"/>
      <c r="C99" s="274"/>
      <c r="D99" s="33">
        <v>2019</v>
      </c>
      <c r="E99" s="40">
        <f t="shared" si="6"/>
        <v>50374.1</v>
      </c>
      <c r="F99" s="40"/>
      <c r="G99" s="40"/>
      <c r="H99" s="40">
        <v>50374.1</v>
      </c>
      <c r="I99" s="53"/>
      <c r="J99" s="260"/>
      <c r="K99" s="259"/>
    </row>
    <row r="100" spans="1:11" ht="18" hidden="1" customHeight="1" outlineLevel="1">
      <c r="A100" s="259"/>
      <c r="B100" s="263"/>
      <c r="C100" s="274"/>
      <c r="D100" s="33">
        <v>2020</v>
      </c>
      <c r="E100" s="40">
        <f t="shared" si="6"/>
        <v>50374.1</v>
      </c>
      <c r="F100" s="40"/>
      <c r="G100" s="40"/>
      <c r="H100" s="40">
        <v>50374.1</v>
      </c>
      <c r="I100" s="53"/>
      <c r="J100" s="260"/>
      <c r="K100" s="259"/>
    </row>
    <row r="101" spans="1:11" ht="18" hidden="1" customHeight="1" outlineLevel="1">
      <c r="A101" s="259"/>
      <c r="B101" s="263"/>
      <c r="C101" s="274"/>
      <c r="D101" s="33">
        <v>2021</v>
      </c>
      <c r="E101" s="40">
        <f t="shared" si="6"/>
        <v>50374.1</v>
      </c>
      <c r="F101" s="40"/>
      <c r="G101" s="40"/>
      <c r="H101" s="40">
        <v>50374.1</v>
      </c>
      <c r="I101" s="53"/>
      <c r="J101" s="260"/>
      <c r="K101" s="259"/>
    </row>
    <row r="102" spans="1:11" ht="18" hidden="1" customHeight="1" outlineLevel="1">
      <c r="A102" s="259"/>
      <c r="B102" s="263"/>
      <c r="C102" s="275"/>
      <c r="D102" s="33" t="s">
        <v>6</v>
      </c>
      <c r="E102" s="40">
        <f t="shared" si="6"/>
        <v>302261.90000000002</v>
      </c>
      <c r="F102" s="40"/>
      <c r="G102" s="40"/>
      <c r="H102" s="40">
        <f>SUM(H96:H101)</f>
        <v>302261.90000000002</v>
      </c>
      <c r="I102" s="53"/>
      <c r="J102" s="260"/>
      <c r="K102" s="259"/>
    </row>
    <row r="103" spans="1:11" ht="18" hidden="1" customHeight="1" outlineLevel="1">
      <c r="A103" s="37" t="s">
        <v>109</v>
      </c>
      <c r="B103" s="267" t="s">
        <v>110</v>
      </c>
      <c r="C103" s="268"/>
      <c r="D103" s="268"/>
      <c r="E103" s="268"/>
      <c r="F103" s="268"/>
      <c r="G103" s="268"/>
      <c r="H103" s="268"/>
      <c r="I103" s="268"/>
      <c r="J103" s="268"/>
      <c r="K103" s="269"/>
    </row>
    <row r="104" spans="1:11" ht="18" hidden="1" customHeight="1" outlineLevel="1">
      <c r="A104" s="290" t="s">
        <v>111</v>
      </c>
      <c r="B104" s="279" t="s">
        <v>112</v>
      </c>
      <c r="C104" s="276"/>
      <c r="D104" s="33">
        <v>2016</v>
      </c>
      <c r="E104" s="40" t="s">
        <v>113</v>
      </c>
      <c r="F104" s="40"/>
      <c r="G104" s="40"/>
      <c r="H104" s="40" t="s">
        <v>113</v>
      </c>
      <c r="I104" s="52"/>
      <c r="J104" s="260"/>
      <c r="K104" s="259"/>
    </row>
    <row r="105" spans="1:11" ht="18" hidden="1" customHeight="1" outlineLevel="1">
      <c r="A105" s="290"/>
      <c r="B105" s="280"/>
      <c r="C105" s="276"/>
      <c r="D105" s="33">
        <v>2017</v>
      </c>
      <c r="E105" s="40" t="s">
        <v>113</v>
      </c>
      <c r="F105" s="40"/>
      <c r="G105" s="40"/>
      <c r="H105" s="40" t="s">
        <v>113</v>
      </c>
      <c r="I105" s="53"/>
      <c r="J105" s="260"/>
      <c r="K105" s="259"/>
    </row>
    <row r="106" spans="1:11" ht="18" hidden="1" customHeight="1" outlineLevel="1">
      <c r="A106" s="290"/>
      <c r="B106" s="280"/>
      <c r="C106" s="276"/>
      <c r="D106" s="33">
        <v>2018</v>
      </c>
      <c r="E106" s="40" t="s">
        <v>114</v>
      </c>
      <c r="F106" s="40"/>
      <c r="G106" s="40"/>
      <c r="H106" s="40" t="s">
        <v>114</v>
      </c>
      <c r="I106" s="53"/>
      <c r="J106" s="260"/>
      <c r="K106" s="259"/>
    </row>
    <row r="107" spans="1:11" ht="18" hidden="1" customHeight="1" outlineLevel="1">
      <c r="A107" s="290"/>
      <c r="B107" s="280"/>
      <c r="C107" s="276"/>
      <c r="D107" s="33">
        <v>2019</v>
      </c>
      <c r="E107" s="40" t="s">
        <v>115</v>
      </c>
      <c r="F107" s="40"/>
      <c r="G107" s="40"/>
      <c r="H107" s="40" t="s">
        <v>115</v>
      </c>
      <c r="I107" s="53"/>
      <c r="J107" s="260"/>
      <c r="K107" s="259"/>
    </row>
    <row r="108" spans="1:11" ht="18" hidden="1" customHeight="1" outlineLevel="1">
      <c r="A108" s="290"/>
      <c r="B108" s="280"/>
      <c r="C108" s="276"/>
      <c r="D108" s="33">
        <v>2020</v>
      </c>
      <c r="E108" s="40" t="s">
        <v>115</v>
      </c>
      <c r="F108" s="40"/>
      <c r="G108" s="40"/>
      <c r="H108" s="40" t="s">
        <v>115</v>
      </c>
      <c r="I108" s="53"/>
      <c r="J108" s="260"/>
      <c r="K108" s="259"/>
    </row>
    <row r="109" spans="1:11" ht="18" hidden="1" customHeight="1" outlineLevel="1">
      <c r="A109" s="290"/>
      <c r="B109" s="280"/>
      <c r="C109" s="276"/>
      <c r="D109" s="33">
        <v>2021</v>
      </c>
      <c r="E109" s="40" t="s">
        <v>115</v>
      </c>
      <c r="F109" s="40"/>
      <c r="G109" s="40"/>
      <c r="H109" s="40" t="s">
        <v>115</v>
      </c>
      <c r="I109" s="53"/>
      <c r="J109" s="260"/>
      <c r="K109" s="259"/>
    </row>
    <row r="110" spans="1:11" ht="18" hidden="1" customHeight="1" outlineLevel="1">
      <c r="A110" s="290"/>
      <c r="B110" s="281"/>
      <c r="C110" s="276"/>
      <c r="D110" s="33" t="s">
        <v>6</v>
      </c>
      <c r="E110" s="40" t="s">
        <v>116</v>
      </c>
      <c r="F110" s="40"/>
      <c r="G110" s="40"/>
      <c r="H110" s="40" t="s">
        <v>116</v>
      </c>
      <c r="I110" s="53"/>
      <c r="J110" s="260"/>
      <c r="K110" s="259"/>
    </row>
    <row r="111" spans="1:11" ht="18" hidden="1" customHeight="1" outlineLevel="1">
      <c r="A111" s="290" t="s">
        <v>117</v>
      </c>
      <c r="B111" s="279" t="s">
        <v>118</v>
      </c>
      <c r="C111" s="273">
        <v>3</v>
      </c>
      <c r="D111" s="33">
        <v>2016</v>
      </c>
      <c r="E111" s="40" t="s">
        <v>113</v>
      </c>
      <c r="F111" s="40"/>
      <c r="G111" s="40"/>
      <c r="H111" s="40" t="s">
        <v>113</v>
      </c>
      <c r="I111" s="52"/>
      <c r="J111" s="41" t="s">
        <v>119</v>
      </c>
      <c r="K111" s="259" t="s">
        <v>49</v>
      </c>
    </row>
    <row r="112" spans="1:11" ht="18" hidden="1" customHeight="1" outlineLevel="1">
      <c r="A112" s="290"/>
      <c r="B112" s="280"/>
      <c r="C112" s="274"/>
      <c r="D112" s="33">
        <v>2017</v>
      </c>
      <c r="E112" s="40" t="s">
        <v>113</v>
      </c>
      <c r="F112" s="40"/>
      <c r="G112" s="40"/>
      <c r="H112" s="40" t="s">
        <v>113</v>
      </c>
      <c r="I112" s="53"/>
      <c r="J112" s="41" t="s">
        <v>119</v>
      </c>
      <c r="K112" s="259"/>
    </row>
    <row r="113" spans="1:11" ht="18" hidden="1" customHeight="1" outlineLevel="1">
      <c r="A113" s="290"/>
      <c r="B113" s="280"/>
      <c r="C113" s="274"/>
      <c r="D113" s="33">
        <v>2018</v>
      </c>
      <c r="E113" s="40" t="s">
        <v>114</v>
      </c>
      <c r="F113" s="40"/>
      <c r="G113" s="40"/>
      <c r="H113" s="40" t="s">
        <v>114</v>
      </c>
      <c r="I113" s="53"/>
      <c r="J113" s="41" t="s">
        <v>120</v>
      </c>
      <c r="K113" s="259"/>
    </row>
    <row r="114" spans="1:11" ht="18" hidden="1" customHeight="1" outlineLevel="1">
      <c r="A114" s="290"/>
      <c r="B114" s="280"/>
      <c r="C114" s="274"/>
      <c r="D114" s="33">
        <v>2019</v>
      </c>
      <c r="E114" s="40" t="s">
        <v>115</v>
      </c>
      <c r="F114" s="40"/>
      <c r="G114" s="40"/>
      <c r="H114" s="40" t="s">
        <v>115</v>
      </c>
      <c r="I114" s="53"/>
      <c r="J114" s="41" t="s">
        <v>121</v>
      </c>
      <c r="K114" s="259"/>
    </row>
    <row r="115" spans="1:11" ht="18" hidden="1" customHeight="1" outlineLevel="1">
      <c r="A115" s="290"/>
      <c r="B115" s="280"/>
      <c r="C115" s="274"/>
      <c r="D115" s="33">
        <v>2020</v>
      </c>
      <c r="E115" s="40" t="s">
        <v>115</v>
      </c>
      <c r="F115" s="40"/>
      <c r="G115" s="40"/>
      <c r="H115" s="40" t="s">
        <v>115</v>
      </c>
      <c r="I115" s="53"/>
      <c r="J115" s="41" t="s">
        <v>121</v>
      </c>
      <c r="K115" s="259"/>
    </row>
    <row r="116" spans="1:11" ht="18" hidden="1" customHeight="1" outlineLevel="1">
      <c r="A116" s="290"/>
      <c r="B116" s="280"/>
      <c r="C116" s="274"/>
      <c r="D116" s="33">
        <v>2021</v>
      </c>
      <c r="E116" s="40" t="s">
        <v>115</v>
      </c>
      <c r="F116" s="40"/>
      <c r="G116" s="40"/>
      <c r="H116" s="40" t="s">
        <v>115</v>
      </c>
      <c r="I116" s="53"/>
      <c r="J116" s="41" t="s">
        <v>122</v>
      </c>
      <c r="K116" s="259"/>
    </row>
    <row r="117" spans="1:11" ht="18" hidden="1" customHeight="1" outlineLevel="1">
      <c r="A117" s="290"/>
      <c r="B117" s="281"/>
      <c r="C117" s="275"/>
      <c r="D117" s="33" t="s">
        <v>6</v>
      </c>
      <c r="E117" s="40" t="s">
        <v>116</v>
      </c>
      <c r="F117" s="40"/>
      <c r="G117" s="40"/>
      <c r="H117" s="40" t="s">
        <v>116</v>
      </c>
      <c r="I117" s="53"/>
      <c r="J117" s="36" t="s">
        <v>123</v>
      </c>
      <c r="K117" s="259"/>
    </row>
    <row r="118" spans="1:11" ht="19.5" customHeight="1" collapsed="1">
      <c r="A118" s="259"/>
      <c r="B118" s="263" t="s">
        <v>83</v>
      </c>
      <c r="C118" s="276"/>
      <c r="D118" s="277">
        <v>2016</v>
      </c>
      <c r="E118" s="261" t="e">
        <f>F118+G118+H118+I118</f>
        <v>#REF!</v>
      </c>
      <c r="F118" s="261" t="e">
        <f>F16+F86</f>
        <v>#REF!</v>
      </c>
      <c r="G118" s="261" t="e">
        <f>G16+G86</f>
        <v>#REF!</v>
      </c>
      <c r="H118" s="261" t="e">
        <f>H16+H86</f>
        <v>#REF!</v>
      </c>
      <c r="I118" s="261" t="e">
        <f>I16+I86</f>
        <v>#REF!</v>
      </c>
      <c r="J118" s="259"/>
      <c r="K118" s="259"/>
    </row>
    <row r="119" spans="1:11" ht="3" customHeight="1">
      <c r="A119" s="259"/>
      <c r="B119" s="263"/>
      <c r="C119" s="276"/>
      <c r="D119" s="278"/>
      <c r="E119" s="262"/>
      <c r="F119" s="262"/>
      <c r="G119" s="262"/>
      <c r="H119" s="262"/>
      <c r="I119" s="262"/>
      <c r="J119" s="259"/>
      <c r="K119" s="259"/>
    </row>
    <row r="120" spans="1:11" ht="19.5" customHeight="1">
      <c r="A120" s="259"/>
      <c r="B120" s="263"/>
      <c r="C120" s="276"/>
      <c r="D120" s="38" t="s">
        <v>13</v>
      </c>
      <c r="E120" s="39" t="e">
        <f t="shared" ref="E120:E129" si="7">F120+G120+H120+I120</f>
        <v>#REF!</v>
      </c>
      <c r="F120" s="39" t="e">
        <f>F18</f>
        <v>#REF!</v>
      </c>
      <c r="G120" s="39" t="e">
        <f>G18</f>
        <v>#REF!</v>
      </c>
      <c r="H120" s="39" t="e">
        <f>H18</f>
        <v>#REF!</v>
      </c>
      <c r="I120" s="39" t="e">
        <f>I18</f>
        <v>#REF!</v>
      </c>
      <c r="J120" s="259"/>
      <c r="K120" s="259"/>
    </row>
    <row r="121" spans="1:11" ht="19.5" customHeight="1">
      <c r="A121" s="259"/>
      <c r="B121" s="263"/>
      <c r="C121" s="276"/>
      <c r="D121" s="34">
        <v>2017</v>
      </c>
      <c r="E121" s="40" t="e">
        <f t="shared" si="7"/>
        <v>#REF!</v>
      </c>
      <c r="F121" s="40" t="e">
        <f t="shared" ref="F121:I124" si="8">F19+F87</f>
        <v>#REF!</v>
      </c>
      <c r="G121" s="40" t="e">
        <f t="shared" si="8"/>
        <v>#REF!</v>
      </c>
      <c r="H121" s="40" t="e">
        <f t="shared" si="8"/>
        <v>#REF!</v>
      </c>
      <c r="I121" s="40" t="e">
        <f t="shared" si="8"/>
        <v>#REF!</v>
      </c>
      <c r="J121" s="259"/>
      <c r="K121" s="259"/>
    </row>
    <row r="122" spans="1:11" ht="19.5" customHeight="1">
      <c r="A122" s="259"/>
      <c r="B122" s="263"/>
      <c r="C122" s="276"/>
      <c r="D122" s="34">
        <v>2018</v>
      </c>
      <c r="E122" s="40" t="e">
        <f t="shared" si="7"/>
        <v>#REF!</v>
      </c>
      <c r="F122" s="40" t="e">
        <f t="shared" si="8"/>
        <v>#REF!</v>
      </c>
      <c r="G122" s="40" t="e">
        <f t="shared" si="8"/>
        <v>#REF!</v>
      </c>
      <c r="H122" s="40" t="e">
        <f t="shared" si="8"/>
        <v>#REF!</v>
      </c>
      <c r="I122" s="40" t="e">
        <f t="shared" si="8"/>
        <v>#REF!</v>
      </c>
      <c r="J122" s="259"/>
      <c r="K122" s="259"/>
    </row>
    <row r="123" spans="1:11" ht="19.5" customHeight="1">
      <c r="A123" s="259"/>
      <c r="B123" s="263"/>
      <c r="C123" s="276"/>
      <c r="D123" s="34">
        <v>2019</v>
      </c>
      <c r="E123" s="40" t="e">
        <f t="shared" si="7"/>
        <v>#REF!</v>
      </c>
      <c r="F123" s="40" t="e">
        <f t="shared" si="8"/>
        <v>#REF!</v>
      </c>
      <c r="G123" s="40" t="e">
        <f t="shared" si="8"/>
        <v>#REF!</v>
      </c>
      <c r="H123" s="40" t="e">
        <f t="shared" si="8"/>
        <v>#REF!</v>
      </c>
      <c r="I123" s="40" t="e">
        <f t="shared" si="8"/>
        <v>#REF!</v>
      </c>
      <c r="J123" s="259"/>
      <c r="K123" s="259"/>
    </row>
    <row r="124" spans="1:11" ht="19.5" customHeight="1">
      <c r="A124" s="259"/>
      <c r="B124" s="263"/>
      <c r="C124" s="276"/>
      <c r="D124" s="34">
        <v>2020</v>
      </c>
      <c r="E124" s="40" t="e">
        <f t="shared" si="7"/>
        <v>#REF!</v>
      </c>
      <c r="F124" s="40" t="e">
        <f t="shared" si="8"/>
        <v>#REF!</v>
      </c>
      <c r="G124" s="40" t="e">
        <f t="shared" si="8"/>
        <v>#REF!</v>
      </c>
      <c r="H124" s="40" t="e">
        <f t="shared" si="8"/>
        <v>#REF!</v>
      </c>
      <c r="I124" s="40" t="e">
        <f t="shared" si="8"/>
        <v>#REF!</v>
      </c>
      <c r="J124" s="259"/>
      <c r="K124" s="259"/>
    </row>
    <row r="125" spans="1:11" ht="19.5" customHeight="1">
      <c r="A125" s="259"/>
      <c r="B125" s="263"/>
      <c r="C125" s="276"/>
      <c r="D125" s="34" t="s">
        <v>14</v>
      </c>
      <c r="E125" s="40" t="e">
        <f t="shared" ref="E125" si="9">F125+G125+H125+I125</f>
        <v>#REF!</v>
      </c>
      <c r="F125" s="40" t="e">
        <f>F23+F91</f>
        <v>#REF!</v>
      </c>
      <c r="G125" s="40" t="e">
        <f>G23+G91</f>
        <v>#REF!</v>
      </c>
      <c r="H125" s="40" t="e">
        <f>H23</f>
        <v>#REF!</v>
      </c>
      <c r="I125" s="40" t="e">
        <f>I23+I91</f>
        <v>#REF!</v>
      </c>
      <c r="J125" s="259"/>
      <c r="K125" s="259"/>
    </row>
    <row r="126" spans="1:11" ht="19.5" customHeight="1">
      <c r="A126" s="259"/>
      <c r="B126" s="263"/>
      <c r="C126" s="276"/>
      <c r="D126" s="34">
        <v>2021</v>
      </c>
      <c r="E126" s="40" t="e">
        <f t="shared" si="7"/>
        <v>#REF!</v>
      </c>
      <c r="F126" s="40" t="e">
        <f t="shared" ref="F126:F129" si="10">F24+F91</f>
        <v>#REF!</v>
      </c>
      <c r="G126" s="40" t="e">
        <f t="shared" ref="G126:I129" si="11">G24+G91</f>
        <v>#REF!</v>
      </c>
      <c r="H126" s="40" t="e">
        <f t="shared" si="11"/>
        <v>#REF!</v>
      </c>
      <c r="I126" s="40" t="e">
        <f t="shared" si="11"/>
        <v>#REF!</v>
      </c>
      <c r="J126" s="259"/>
      <c r="K126" s="259"/>
    </row>
    <row r="127" spans="1:11" ht="19.5" customHeight="1">
      <c r="A127" s="259"/>
      <c r="B127" s="263"/>
      <c r="C127" s="276"/>
      <c r="D127" s="34">
        <v>2022</v>
      </c>
      <c r="E127" s="40">
        <f t="shared" si="7"/>
        <v>387323.5</v>
      </c>
      <c r="F127" s="40">
        <f t="shared" si="10"/>
        <v>0</v>
      </c>
      <c r="G127" s="40">
        <f t="shared" si="11"/>
        <v>0</v>
      </c>
      <c r="H127" s="40">
        <f t="shared" si="11"/>
        <v>387323.5</v>
      </c>
      <c r="I127" s="40">
        <f t="shared" si="11"/>
        <v>0</v>
      </c>
      <c r="J127" s="259"/>
      <c r="K127" s="259"/>
    </row>
    <row r="128" spans="1:11" ht="19.5" customHeight="1">
      <c r="A128" s="259"/>
      <c r="B128" s="263"/>
      <c r="C128" s="276"/>
      <c r="D128" s="34">
        <v>2023</v>
      </c>
      <c r="E128" s="40">
        <f t="shared" si="7"/>
        <v>371239.4</v>
      </c>
      <c r="F128" s="40">
        <f t="shared" si="10"/>
        <v>0</v>
      </c>
      <c r="G128" s="40">
        <f t="shared" si="11"/>
        <v>0</v>
      </c>
      <c r="H128" s="40">
        <f t="shared" si="11"/>
        <v>371239.4</v>
      </c>
      <c r="I128" s="40">
        <f t="shared" si="11"/>
        <v>0</v>
      </c>
      <c r="J128" s="259"/>
      <c r="K128" s="259"/>
    </row>
    <row r="129" spans="1:11" ht="19.5" customHeight="1">
      <c r="A129" s="259"/>
      <c r="B129" s="263"/>
      <c r="C129" s="276"/>
      <c r="D129" s="34">
        <v>2024</v>
      </c>
      <c r="E129" s="40">
        <f t="shared" si="7"/>
        <v>371335.5</v>
      </c>
      <c r="F129" s="40">
        <f t="shared" si="10"/>
        <v>0</v>
      </c>
      <c r="G129" s="40">
        <f t="shared" si="11"/>
        <v>0</v>
      </c>
      <c r="H129" s="40">
        <f t="shared" si="11"/>
        <v>371335.5</v>
      </c>
      <c r="I129" s="40">
        <f t="shared" si="11"/>
        <v>0</v>
      </c>
      <c r="J129" s="259"/>
      <c r="K129" s="259"/>
    </row>
    <row r="130" spans="1:11" ht="19.5" customHeight="1">
      <c r="A130" s="259"/>
      <c r="B130" s="263"/>
      <c r="C130" s="276"/>
      <c r="D130" s="34" t="s">
        <v>6</v>
      </c>
      <c r="E130" s="40" t="e">
        <f t="shared" ref="E130:H130" si="12">E118+E120+E121+E122+E123+E124+E126+E127+E128+E129+E125</f>
        <v>#REF!</v>
      </c>
      <c r="F130" s="40" t="e">
        <f t="shared" si="12"/>
        <v>#REF!</v>
      </c>
      <c r="G130" s="40" t="e">
        <f t="shared" si="12"/>
        <v>#REF!</v>
      </c>
      <c r="H130" s="40" t="e">
        <f t="shared" si="12"/>
        <v>#REF!</v>
      </c>
      <c r="I130" s="40" t="e">
        <f t="shared" ref="I130" si="13">I118+I120+I121+I122+I123+I124+I126+I127+I128+I129</f>
        <v>#REF!</v>
      </c>
      <c r="J130" s="259"/>
      <c r="K130" s="259"/>
    </row>
    <row r="131" spans="1:11" ht="31.5" hidden="1" customHeight="1">
      <c r="A131" s="289" t="s">
        <v>124</v>
      </c>
      <c r="B131" s="289"/>
      <c r="C131" s="289"/>
      <c r="D131" s="289"/>
      <c r="E131" s="289"/>
      <c r="F131" s="289"/>
      <c r="G131" s="289"/>
      <c r="H131" s="289"/>
      <c r="I131" s="289"/>
      <c r="J131" s="289"/>
      <c r="K131" s="289"/>
    </row>
    <row r="132" spans="1:11" ht="8.25" customHeight="1">
      <c r="A132" s="54"/>
      <c r="B132" s="55"/>
      <c r="C132" s="55"/>
      <c r="D132" s="56"/>
      <c r="E132" s="57"/>
      <c r="F132" s="57"/>
      <c r="G132" s="57"/>
      <c r="H132" s="57"/>
      <c r="I132" s="57"/>
      <c r="J132" s="55"/>
      <c r="K132" s="55"/>
    </row>
    <row r="133" spans="1:11" ht="20.25" customHeight="1">
      <c r="A133" s="286" t="s">
        <v>21</v>
      </c>
      <c r="B133" s="286"/>
      <c r="C133" s="286"/>
      <c r="D133" s="286"/>
      <c r="E133" s="286"/>
      <c r="F133" s="286"/>
      <c r="G133" s="58"/>
      <c r="H133" s="58"/>
      <c r="I133" s="58"/>
      <c r="J133" s="58"/>
      <c r="K133" s="58"/>
    </row>
    <row r="134" spans="1:11" ht="15.75" hidden="1" customHeight="1">
      <c r="A134" s="286"/>
      <c r="B134" s="286"/>
      <c r="C134" s="286"/>
      <c r="D134" s="286"/>
      <c r="E134" s="286"/>
      <c r="F134" s="286"/>
    </row>
    <row r="135" spans="1:11" ht="26.25" customHeight="1">
      <c r="A135" s="286" t="s">
        <v>22</v>
      </c>
      <c r="B135" s="286"/>
      <c r="C135" s="286"/>
      <c r="D135" s="286"/>
      <c r="E135" s="286"/>
      <c r="F135" s="286"/>
    </row>
    <row r="136" spans="1:11" ht="6.75" customHeight="1">
      <c r="A136" s="58"/>
      <c r="B136" s="58"/>
      <c r="C136" s="58"/>
      <c r="D136" s="58"/>
      <c r="E136" s="58"/>
      <c r="F136" s="58"/>
    </row>
    <row r="137" spans="1:11" ht="154.5" customHeight="1">
      <c r="A137" s="287" t="s">
        <v>125</v>
      </c>
      <c r="B137" s="287"/>
      <c r="C137" s="287"/>
      <c r="D137" s="287"/>
      <c r="E137" s="287"/>
      <c r="F137" s="59"/>
      <c r="G137" s="60"/>
      <c r="H137" s="288" t="s">
        <v>23</v>
      </c>
      <c r="I137" s="288"/>
      <c r="J137" s="288"/>
      <c r="K137" s="288"/>
    </row>
    <row r="138" spans="1:11">
      <c r="I138" s="62"/>
    </row>
    <row r="141" spans="1:11">
      <c r="E141" s="61"/>
    </row>
  </sheetData>
  <mergeCells count="96">
    <mergeCell ref="J3:K3"/>
    <mergeCell ref="J4:K4"/>
    <mergeCell ref="A9:K9"/>
    <mergeCell ref="E10:I10"/>
    <mergeCell ref="F11:I11"/>
    <mergeCell ref="A10:A12"/>
    <mergeCell ref="K10:K12"/>
    <mergeCell ref="B10:B12"/>
    <mergeCell ref="E11:E12"/>
    <mergeCell ref="J10:J12"/>
    <mergeCell ref="J6:K7"/>
    <mergeCell ref="A131:K131"/>
    <mergeCell ref="A16:A28"/>
    <mergeCell ref="A29:A35"/>
    <mergeCell ref="A36:A42"/>
    <mergeCell ref="A43:A49"/>
    <mergeCell ref="A50:A56"/>
    <mergeCell ref="A57:A63"/>
    <mergeCell ref="A64:A70"/>
    <mergeCell ref="A71:A77"/>
    <mergeCell ref="A78:A84"/>
    <mergeCell ref="A86:A95"/>
    <mergeCell ref="A96:A102"/>
    <mergeCell ref="A104:A110"/>
    <mergeCell ref="A111:A117"/>
    <mergeCell ref="A118:A130"/>
    <mergeCell ref="B16:B28"/>
    <mergeCell ref="A133:F133"/>
    <mergeCell ref="A134:F134"/>
    <mergeCell ref="A135:F135"/>
    <mergeCell ref="A137:E137"/>
    <mergeCell ref="H137:K137"/>
    <mergeCell ref="B29:B35"/>
    <mergeCell ref="B36:B42"/>
    <mergeCell ref="B43:B49"/>
    <mergeCell ref="B50:B56"/>
    <mergeCell ref="B57:B63"/>
    <mergeCell ref="B64:B70"/>
    <mergeCell ref="B71:B77"/>
    <mergeCell ref="B78:B84"/>
    <mergeCell ref="B86:B95"/>
    <mergeCell ref="B96:B102"/>
    <mergeCell ref="B104:B110"/>
    <mergeCell ref="B111:B117"/>
    <mergeCell ref="B118:B130"/>
    <mergeCell ref="C10:C12"/>
    <mergeCell ref="C16:C28"/>
    <mergeCell ref="C29:C35"/>
    <mergeCell ref="C36:C42"/>
    <mergeCell ref="C43:C49"/>
    <mergeCell ref="C50:C56"/>
    <mergeCell ref="C57:C63"/>
    <mergeCell ref="C64:C70"/>
    <mergeCell ref="C71:C77"/>
    <mergeCell ref="C78:C84"/>
    <mergeCell ref="C86:C95"/>
    <mergeCell ref="C96:C102"/>
    <mergeCell ref="C104:C110"/>
    <mergeCell ref="C111:C117"/>
    <mergeCell ref="C118:C130"/>
    <mergeCell ref="D10:D12"/>
    <mergeCell ref="D16:D17"/>
    <mergeCell ref="D118:D119"/>
    <mergeCell ref="E16:E17"/>
    <mergeCell ref="E118:E119"/>
    <mergeCell ref="B14:K14"/>
    <mergeCell ref="B15:K15"/>
    <mergeCell ref="B85:K85"/>
    <mergeCell ref="B103:K103"/>
    <mergeCell ref="F16:F17"/>
    <mergeCell ref="F118:F119"/>
    <mergeCell ref="G16:G17"/>
    <mergeCell ref="G118:G119"/>
    <mergeCell ref="H16:H17"/>
    <mergeCell ref="H118:H119"/>
    <mergeCell ref="I16:I17"/>
    <mergeCell ref="I118:I119"/>
    <mergeCell ref="J16:J28"/>
    <mergeCell ref="J86:J95"/>
    <mergeCell ref="J96:J102"/>
    <mergeCell ref="J104:J110"/>
    <mergeCell ref="J118:J130"/>
    <mergeCell ref="K96:K102"/>
    <mergeCell ref="K104:K110"/>
    <mergeCell ref="K111:K117"/>
    <mergeCell ref="K118:K130"/>
    <mergeCell ref="K57:K63"/>
    <mergeCell ref="K64:K70"/>
    <mergeCell ref="K71:K77"/>
    <mergeCell ref="K78:K84"/>
    <mergeCell ref="K86:K95"/>
    <mergeCell ref="K16:K28"/>
    <mergeCell ref="K29:K35"/>
    <mergeCell ref="K36:K42"/>
    <mergeCell ref="K43:K49"/>
    <mergeCell ref="K50:K56"/>
  </mergeCells>
  <printOptions horizontalCentered="1"/>
  <pageMargins left="0.78740157480314998" right="0.78740157480314998" top="1.1811023622047201" bottom="0.39370078740157499" header="0" footer="0"/>
  <pageSetup paperSize="9" scale="50" fitToHeight="0" orientation="landscape" r:id="rId1"/>
  <headerFooter differentFirst="1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view="pageBreakPreview" topLeftCell="A25" zoomScale="75" zoomScaleNormal="100" workbookViewId="0">
      <selection activeCell="D46" sqref="D46"/>
    </sheetView>
  </sheetViews>
  <sheetFormatPr defaultColWidth="9.140625" defaultRowHeight="18.75"/>
  <cols>
    <col min="1" max="1" width="13.42578125" style="2" customWidth="1"/>
    <col min="2" max="2" width="30.42578125" style="2" customWidth="1"/>
    <col min="3" max="4" width="9.140625" style="2"/>
    <col min="5" max="6" width="20" style="2" customWidth="1"/>
    <col min="7" max="8" width="17.28515625" style="2" customWidth="1"/>
    <col min="9" max="9" width="12.5703125" style="2" customWidth="1"/>
    <col min="10" max="10" width="35.85546875" style="2" customWidth="1"/>
    <col min="11" max="11" width="35.42578125" style="2" customWidth="1"/>
    <col min="12" max="16384" width="9.140625" style="2"/>
  </cols>
  <sheetData>
    <row r="1" spans="1:17">
      <c r="H1" s="5"/>
      <c r="J1" s="161" t="s">
        <v>126</v>
      </c>
      <c r="K1" s="161"/>
    </row>
    <row r="2" spans="1:17" ht="57" customHeight="1">
      <c r="H2" s="5"/>
      <c r="J2" s="160" t="s">
        <v>127</v>
      </c>
      <c r="K2" s="161"/>
    </row>
    <row r="3" spans="1:17" ht="33" customHeight="1">
      <c r="H3" s="5"/>
      <c r="J3" s="161" t="s">
        <v>2</v>
      </c>
      <c r="K3" s="161"/>
    </row>
    <row r="4" spans="1:17">
      <c r="H4" s="5"/>
      <c r="J4" s="5"/>
      <c r="K4" s="5"/>
    </row>
    <row r="5" spans="1:17" ht="75.75" customHeight="1">
      <c r="A5" s="242" t="s">
        <v>128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</row>
    <row r="6" spans="1:17" ht="3.75" customHeight="1"/>
    <row r="7" spans="1:17">
      <c r="K7" s="5" t="s">
        <v>129</v>
      </c>
    </row>
    <row r="8" spans="1:17" ht="33" customHeight="1">
      <c r="A8" s="228" t="s">
        <v>25</v>
      </c>
      <c r="B8" s="228" t="s">
        <v>130</v>
      </c>
      <c r="C8" s="228" t="s">
        <v>131</v>
      </c>
      <c r="D8" s="228" t="s">
        <v>4</v>
      </c>
      <c r="E8" s="243" t="s">
        <v>29</v>
      </c>
      <c r="F8" s="243"/>
      <c r="G8" s="243"/>
      <c r="H8" s="243"/>
      <c r="I8" s="243"/>
      <c r="J8" s="228" t="s">
        <v>30</v>
      </c>
      <c r="K8" s="228" t="s">
        <v>31</v>
      </c>
    </row>
    <row r="9" spans="1:17" ht="34.5" customHeight="1">
      <c r="A9" s="228"/>
      <c r="B9" s="228"/>
      <c r="C9" s="228"/>
      <c r="D9" s="228"/>
      <c r="E9" s="228" t="s">
        <v>6</v>
      </c>
      <c r="F9" s="228" t="s">
        <v>7</v>
      </c>
      <c r="G9" s="228"/>
      <c r="H9" s="228"/>
      <c r="I9" s="228"/>
      <c r="J9" s="228"/>
      <c r="K9" s="228"/>
    </row>
    <row r="10" spans="1:17" ht="64.5" customHeight="1">
      <c r="A10" s="228"/>
      <c r="B10" s="228"/>
      <c r="C10" s="228"/>
      <c r="D10" s="228"/>
      <c r="E10" s="228"/>
      <c r="F10" s="14" t="s">
        <v>32</v>
      </c>
      <c r="G10" s="14" t="s">
        <v>33</v>
      </c>
      <c r="H10" s="14" t="s">
        <v>34</v>
      </c>
      <c r="I10" s="14" t="s">
        <v>35</v>
      </c>
      <c r="J10" s="228"/>
      <c r="K10" s="228"/>
    </row>
    <row r="11" spans="1:17">
      <c r="A11" s="16">
        <v>1</v>
      </c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6">
        <v>7</v>
      </c>
      <c r="H11" s="16">
        <v>8</v>
      </c>
      <c r="I11" s="16">
        <v>9</v>
      </c>
      <c r="J11" s="16">
        <v>10</v>
      </c>
      <c r="K11" s="16">
        <v>11</v>
      </c>
    </row>
    <row r="12" spans="1:17" ht="36" customHeight="1">
      <c r="A12" s="15">
        <v>1</v>
      </c>
      <c r="B12" s="229" t="s">
        <v>132</v>
      </c>
      <c r="C12" s="230"/>
      <c r="D12" s="230"/>
      <c r="E12" s="230"/>
      <c r="F12" s="230"/>
      <c r="G12" s="230"/>
      <c r="H12" s="230"/>
      <c r="I12" s="230"/>
      <c r="J12" s="230"/>
      <c r="K12" s="231"/>
    </row>
    <row r="13" spans="1:17" ht="44.25" customHeight="1">
      <c r="A13" s="17" t="s">
        <v>37</v>
      </c>
      <c r="B13" s="229" t="s">
        <v>133</v>
      </c>
      <c r="C13" s="230"/>
      <c r="D13" s="230"/>
      <c r="E13" s="230"/>
      <c r="F13" s="230"/>
      <c r="G13" s="230"/>
      <c r="H13" s="230"/>
      <c r="I13" s="230"/>
      <c r="J13" s="230"/>
      <c r="K13" s="231"/>
    </row>
    <row r="14" spans="1:17" ht="33" customHeight="1">
      <c r="A14" s="233" t="s">
        <v>39</v>
      </c>
      <c r="B14" s="250" t="s">
        <v>134</v>
      </c>
      <c r="C14" s="250">
        <v>3</v>
      </c>
      <c r="D14" s="15">
        <v>2016</v>
      </c>
      <c r="E14" s="18">
        <f>F14+G14+H14+I14</f>
        <v>0</v>
      </c>
      <c r="F14" s="18">
        <v>0</v>
      </c>
      <c r="G14" s="18">
        <v>0</v>
      </c>
      <c r="H14" s="18">
        <v>0</v>
      </c>
      <c r="I14" s="18">
        <v>0</v>
      </c>
      <c r="J14" s="236" t="s">
        <v>135</v>
      </c>
      <c r="K14" s="233" t="s">
        <v>136</v>
      </c>
    </row>
    <row r="15" spans="1:17" ht="33" customHeight="1">
      <c r="A15" s="234"/>
      <c r="B15" s="251"/>
      <c r="C15" s="251"/>
      <c r="D15" s="15">
        <v>2017</v>
      </c>
      <c r="E15" s="18">
        <f t="shared" ref="E15:E22" si="0">F15+G15+H15+I15</f>
        <v>0</v>
      </c>
      <c r="F15" s="18">
        <v>0</v>
      </c>
      <c r="G15" s="18">
        <v>0</v>
      </c>
      <c r="H15" s="18">
        <v>0</v>
      </c>
      <c r="I15" s="18">
        <v>0</v>
      </c>
      <c r="J15" s="237"/>
      <c r="K15" s="234"/>
    </row>
    <row r="16" spans="1:17" ht="33" customHeight="1">
      <c r="A16" s="234"/>
      <c r="B16" s="251"/>
      <c r="C16" s="251"/>
      <c r="D16" s="15">
        <v>2018</v>
      </c>
      <c r="E16" s="18">
        <f t="shared" si="0"/>
        <v>0</v>
      </c>
      <c r="F16" s="18">
        <v>0</v>
      </c>
      <c r="G16" s="18">
        <v>0</v>
      </c>
      <c r="H16" s="18">
        <v>0</v>
      </c>
      <c r="I16" s="18">
        <v>0</v>
      </c>
      <c r="J16" s="237"/>
      <c r="K16" s="234"/>
      <c r="Q16" s="2" t="s">
        <v>137</v>
      </c>
    </row>
    <row r="17" spans="1:11" ht="33" customHeight="1">
      <c r="A17" s="234"/>
      <c r="B17" s="251"/>
      <c r="C17" s="251"/>
      <c r="D17" s="15">
        <v>2019</v>
      </c>
      <c r="E17" s="19">
        <f t="shared" si="0"/>
        <v>821470.4</v>
      </c>
      <c r="F17" s="19">
        <v>664000</v>
      </c>
      <c r="G17" s="19">
        <v>118102.8</v>
      </c>
      <c r="H17" s="19">
        <v>39367.599999999999</v>
      </c>
      <c r="I17" s="18">
        <v>0</v>
      </c>
      <c r="J17" s="237"/>
      <c r="K17" s="234"/>
    </row>
    <row r="18" spans="1:11" ht="33" customHeight="1">
      <c r="A18" s="234"/>
      <c r="B18" s="252"/>
      <c r="C18" s="251"/>
      <c r="D18" s="15">
        <v>2020</v>
      </c>
      <c r="E18" s="19">
        <f t="shared" si="0"/>
        <v>1298197.3999999999</v>
      </c>
      <c r="F18" s="19">
        <v>1038557.8</v>
      </c>
      <c r="G18" s="19">
        <v>194729.7</v>
      </c>
      <c r="H18" s="19">
        <v>64909.9</v>
      </c>
      <c r="I18" s="18">
        <v>0</v>
      </c>
      <c r="J18" s="237"/>
      <c r="K18" s="235"/>
    </row>
    <row r="19" spans="1:11" ht="43.5" customHeight="1">
      <c r="A19" s="234"/>
      <c r="B19" s="233" t="s">
        <v>138</v>
      </c>
      <c r="C19" s="251"/>
      <c r="D19" s="15">
        <v>2021</v>
      </c>
      <c r="E19" s="19">
        <f t="shared" si="0"/>
        <v>361802.60000000003</v>
      </c>
      <c r="F19" s="19">
        <v>45553.5</v>
      </c>
      <c r="G19" s="19">
        <v>298158.90000000002</v>
      </c>
      <c r="H19" s="19">
        <v>18090.2</v>
      </c>
      <c r="I19" s="18">
        <v>0</v>
      </c>
      <c r="J19" s="237"/>
      <c r="K19" s="233" t="s">
        <v>139</v>
      </c>
    </row>
    <row r="20" spans="1:11" ht="48.75" customHeight="1">
      <c r="A20" s="234"/>
      <c r="B20" s="234"/>
      <c r="C20" s="251"/>
      <c r="D20" s="15">
        <v>2022</v>
      </c>
      <c r="E20" s="19">
        <f t="shared" si="0"/>
        <v>838829.8</v>
      </c>
      <c r="F20" s="19">
        <v>0</v>
      </c>
      <c r="G20" s="19">
        <v>788500</v>
      </c>
      <c r="H20" s="19">
        <v>50329.8</v>
      </c>
      <c r="I20" s="18">
        <v>0</v>
      </c>
      <c r="J20" s="237"/>
      <c r="K20" s="234"/>
    </row>
    <row r="21" spans="1:11" ht="45" customHeight="1">
      <c r="A21" s="234"/>
      <c r="B21" s="234"/>
      <c r="C21" s="251"/>
      <c r="D21" s="15">
        <v>2023</v>
      </c>
      <c r="E21" s="19">
        <f t="shared" si="0"/>
        <v>838829.8</v>
      </c>
      <c r="F21" s="19">
        <v>0</v>
      </c>
      <c r="G21" s="19">
        <v>788500</v>
      </c>
      <c r="H21" s="19">
        <v>50329.8</v>
      </c>
      <c r="I21" s="18">
        <v>0</v>
      </c>
      <c r="J21" s="237"/>
      <c r="K21" s="234"/>
    </row>
    <row r="22" spans="1:11" ht="71.25" customHeight="1">
      <c r="A22" s="234"/>
      <c r="B22" s="234"/>
      <c r="C22" s="251"/>
      <c r="D22" s="15">
        <v>2024</v>
      </c>
      <c r="E22" s="19">
        <f t="shared" si="0"/>
        <v>830000</v>
      </c>
      <c r="F22" s="19">
        <v>664000</v>
      </c>
      <c r="G22" s="19">
        <v>124500</v>
      </c>
      <c r="H22" s="19">
        <v>41500</v>
      </c>
      <c r="I22" s="18">
        <v>0</v>
      </c>
      <c r="J22" s="238"/>
      <c r="K22" s="235"/>
    </row>
    <row r="23" spans="1:11" ht="23.25" customHeight="1">
      <c r="A23" s="235"/>
      <c r="B23" s="235"/>
      <c r="C23" s="252"/>
      <c r="D23" s="15" t="s">
        <v>6</v>
      </c>
      <c r="E23" s="19">
        <f>E14+E15+E16+E17+E18+E19+E20+E21+E22</f>
        <v>4989130</v>
      </c>
      <c r="F23" s="19">
        <f>F14+F15+F16+F17+F18+F19+F20+F21+F22</f>
        <v>2412111.2999999998</v>
      </c>
      <c r="G23" s="19">
        <f t="shared" ref="G23:I23" si="1">G14+G15+G16+G17+G18+G19+G20+G21+G22</f>
        <v>2312491.4</v>
      </c>
      <c r="H23" s="19">
        <f t="shared" si="1"/>
        <v>264527.3</v>
      </c>
      <c r="I23" s="18">
        <f t="shared" si="1"/>
        <v>0</v>
      </c>
      <c r="J23" s="23"/>
      <c r="K23" s="24"/>
    </row>
    <row r="24" spans="1:11" ht="38.25" customHeight="1">
      <c r="A24" s="14" t="s">
        <v>72</v>
      </c>
      <c r="B24" s="232" t="s">
        <v>140</v>
      </c>
      <c r="C24" s="232"/>
      <c r="D24" s="232"/>
      <c r="E24" s="232"/>
      <c r="F24" s="232"/>
      <c r="G24" s="232"/>
      <c r="H24" s="232"/>
      <c r="I24" s="232"/>
      <c r="J24" s="232"/>
      <c r="K24" s="232"/>
    </row>
    <row r="25" spans="1:11" ht="24" customHeight="1">
      <c r="A25" s="244" t="s">
        <v>74</v>
      </c>
      <c r="B25" s="234" t="s">
        <v>141</v>
      </c>
      <c r="C25" s="251">
        <v>3</v>
      </c>
      <c r="D25" s="20">
        <v>2016</v>
      </c>
      <c r="E25" s="21">
        <f>F25+G25+H25+I25</f>
        <v>0</v>
      </c>
      <c r="F25" s="21">
        <v>0</v>
      </c>
      <c r="G25" s="21">
        <v>0</v>
      </c>
      <c r="H25" s="21">
        <v>0</v>
      </c>
      <c r="I25" s="25">
        <v>0</v>
      </c>
      <c r="J25" s="247"/>
      <c r="K25" s="233"/>
    </row>
    <row r="26" spans="1:11" ht="24" customHeight="1">
      <c r="A26" s="245"/>
      <c r="B26" s="234"/>
      <c r="C26" s="251"/>
      <c r="D26" s="15">
        <v>2017</v>
      </c>
      <c r="E26" s="21">
        <f t="shared" ref="E26:E33" si="2">F26+G26+H26+I26</f>
        <v>0</v>
      </c>
      <c r="F26" s="21">
        <v>0</v>
      </c>
      <c r="G26" s="21">
        <v>0</v>
      </c>
      <c r="H26" s="21">
        <v>0</v>
      </c>
      <c r="I26" s="25">
        <v>0</v>
      </c>
      <c r="J26" s="248"/>
      <c r="K26" s="234"/>
    </row>
    <row r="27" spans="1:11" ht="24" customHeight="1">
      <c r="A27" s="245"/>
      <c r="B27" s="234"/>
      <c r="C27" s="251"/>
      <c r="D27" s="15">
        <v>2018</v>
      </c>
      <c r="E27" s="21">
        <f t="shared" si="2"/>
        <v>0</v>
      </c>
      <c r="F27" s="21">
        <v>0</v>
      </c>
      <c r="G27" s="21">
        <v>0</v>
      </c>
      <c r="H27" s="21">
        <v>0</v>
      </c>
      <c r="I27" s="25">
        <v>0</v>
      </c>
      <c r="J27" s="248"/>
      <c r="K27" s="234"/>
    </row>
    <row r="28" spans="1:11" ht="24" customHeight="1">
      <c r="A28" s="245"/>
      <c r="B28" s="234"/>
      <c r="C28" s="251"/>
      <c r="D28" s="15">
        <v>2019</v>
      </c>
      <c r="E28" s="21">
        <f t="shared" si="2"/>
        <v>0</v>
      </c>
      <c r="F28" s="21">
        <v>0</v>
      </c>
      <c r="G28" s="21">
        <v>0</v>
      </c>
      <c r="H28" s="21">
        <v>0</v>
      </c>
      <c r="I28" s="25">
        <v>0</v>
      </c>
      <c r="J28" s="248"/>
      <c r="K28" s="234"/>
    </row>
    <row r="29" spans="1:11" ht="24" customHeight="1">
      <c r="A29" s="245"/>
      <c r="B29" s="234"/>
      <c r="C29" s="251"/>
      <c r="D29" s="15">
        <v>2020</v>
      </c>
      <c r="E29" s="21">
        <f t="shared" si="2"/>
        <v>0</v>
      </c>
      <c r="F29" s="21">
        <v>0</v>
      </c>
      <c r="G29" s="21">
        <v>0</v>
      </c>
      <c r="H29" s="21">
        <v>0</v>
      </c>
      <c r="I29" s="25">
        <v>0</v>
      </c>
      <c r="J29" s="249"/>
      <c r="K29" s="235"/>
    </row>
    <row r="30" spans="1:11" ht="102" customHeight="1">
      <c r="A30" s="245"/>
      <c r="B30" s="234"/>
      <c r="C30" s="251"/>
      <c r="D30" s="15">
        <v>2021</v>
      </c>
      <c r="E30" s="21">
        <f t="shared" si="2"/>
        <v>31000</v>
      </c>
      <c r="F30" s="19">
        <v>31000</v>
      </c>
      <c r="G30" s="21">
        <v>0</v>
      </c>
      <c r="H30" s="21">
        <v>0</v>
      </c>
      <c r="I30" s="25">
        <v>0</v>
      </c>
      <c r="J30" s="23" t="s">
        <v>142</v>
      </c>
      <c r="K30" s="233" t="s">
        <v>139</v>
      </c>
    </row>
    <row r="31" spans="1:11" ht="32.25" customHeight="1">
      <c r="A31" s="245"/>
      <c r="B31" s="234"/>
      <c r="C31" s="251"/>
      <c r="D31" s="15">
        <v>2022</v>
      </c>
      <c r="E31" s="21">
        <f t="shared" si="2"/>
        <v>0</v>
      </c>
      <c r="F31" s="19">
        <v>0</v>
      </c>
      <c r="G31" s="21">
        <v>0</v>
      </c>
      <c r="H31" s="21">
        <v>0</v>
      </c>
      <c r="I31" s="25">
        <v>0</v>
      </c>
      <c r="J31" s="23"/>
      <c r="K31" s="234"/>
    </row>
    <row r="32" spans="1:11" ht="32.25" customHeight="1">
      <c r="A32" s="245"/>
      <c r="B32" s="234"/>
      <c r="C32" s="251"/>
      <c r="D32" s="15">
        <v>2023</v>
      </c>
      <c r="E32" s="21">
        <f t="shared" si="2"/>
        <v>0</v>
      </c>
      <c r="F32" s="19">
        <v>0</v>
      </c>
      <c r="G32" s="21">
        <v>0</v>
      </c>
      <c r="H32" s="21">
        <v>0</v>
      </c>
      <c r="I32" s="25">
        <v>0</v>
      </c>
      <c r="J32" s="23"/>
      <c r="K32" s="234"/>
    </row>
    <row r="33" spans="1:11" ht="32.25" customHeight="1">
      <c r="A33" s="245"/>
      <c r="B33" s="234"/>
      <c r="C33" s="251"/>
      <c r="D33" s="15">
        <v>2024</v>
      </c>
      <c r="E33" s="21">
        <f t="shared" si="2"/>
        <v>0</v>
      </c>
      <c r="F33" s="19">
        <v>0</v>
      </c>
      <c r="G33" s="21">
        <v>0</v>
      </c>
      <c r="H33" s="21">
        <v>0</v>
      </c>
      <c r="I33" s="25">
        <v>0</v>
      </c>
      <c r="J33" s="23"/>
      <c r="K33" s="234"/>
    </row>
    <row r="34" spans="1:11" ht="30.75" customHeight="1">
      <c r="A34" s="246"/>
      <c r="B34" s="235"/>
      <c r="C34" s="252"/>
      <c r="D34" s="15" t="s">
        <v>6</v>
      </c>
      <c r="E34" s="21">
        <f>E25+E26+E27+E28+E29+E30+E31+E32+E33</f>
        <v>31000</v>
      </c>
      <c r="F34" s="19">
        <f t="shared" ref="F34:I34" si="3">F25+F26+F27+F28+F29+F30+F31+F32+F33</f>
        <v>31000</v>
      </c>
      <c r="G34" s="21">
        <f t="shared" si="3"/>
        <v>0</v>
      </c>
      <c r="H34" s="21">
        <f t="shared" si="3"/>
        <v>0</v>
      </c>
      <c r="I34" s="25">
        <f t="shared" si="3"/>
        <v>0</v>
      </c>
      <c r="J34" s="23"/>
      <c r="K34" s="235"/>
    </row>
    <row r="35" spans="1:11" ht="21.75" customHeight="1">
      <c r="A35" s="296"/>
      <c r="B35" s="256" t="s">
        <v>143</v>
      </c>
      <c r="C35" s="296"/>
      <c r="D35" s="15">
        <v>2016</v>
      </c>
      <c r="E35" s="19">
        <v>0</v>
      </c>
      <c r="F35" s="19">
        <f>F14</f>
        <v>0</v>
      </c>
      <c r="G35" s="19">
        <f>G14</f>
        <v>0</v>
      </c>
      <c r="H35" s="19">
        <f>H14</f>
        <v>0</v>
      </c>
      <c r="I35" s="19">
        <f>I14</f>
        <v>0</v>
      </c>
      <c r="J35" s="296"/>
      <c r="K35" s="296"/>
    </row>
    <row r="36" spans="1:11" ht="21.75" customHeight="1">
      <c r="A36" s="296"/>
      <c r="B36" s="257"/>
      <c r="C36" s="296"/>
      <c r="D36" s="15">
        <v>2017</v>
      </c>
      <c r="E36" s="19">
        <v>0</v>
      </c>
      <c r="F36" s="19">
        <f t="shared" ref="F36:I39" si="4">F15</f>
        <v>0</v>
      </c>
      <c r="G36" s="19">
        <f t="shared" si="4"/>
        <v>0</v>
      </c>
      <c r="H36" s="19">
        <f t="shared" si="4"/>
        <v>0</v>
      </c>
      <c r="I36" s="19">
        <f t="shared" si="4"/>
        <v>0</v>
      </c>
      <c r="J36" s="296"/>
      <c r="K36" s="296"/>
    </row>
    <row r="37" spans="1:11" ht="21.75" customHeight="1">
      <c r="A37" s="296"/>
      <c r="B37" s="257"/>
      <c r="C37" s="296"/>
      <c r="D37" s="15">
        <v>2018</v>
      </c>
      <c r="E37" s="19">
        <v>0</v>
      </c>
      <c r="F37" s="19">
        <f t="shared" si="4"/>
        <v>0</v>
      </c>
      <c r="G37" s="19">
        <f t="shared" si="4"/>
        <v>0</v>
      </c>
      <c r="H37" s="19">
        <f t="shared" si="4"/>
        <v>0</v>
      </c>
      <c r="I37" s="19">
        <f t="shared" si="4"/>
        <v>0</v>
      </c>
      <c r="J37" s="296"/>
      <c r="K37" s="296"/>
    </row>
    <row r="38" spans="1:11" ht="33.75" customHeight="1">
      <c r="A38" s="296"/>
      <c r="B38" s="257"/>
      <c r="C38" s="296"/>
      <c r="D38" s="15">
        <v>2019</v>
      </c>
      <c r="E38" s="19">
        <f t="shared" ref="E38:E39" si="5">E17</f>
        <v>821470.4</v>
      </c>
      <c r="F38" s="19">
        <f t="shared" si="4"/>
        <v>664000</v>
      </c>
      <c r="G38" s="19">
        <f t="shared" si="4"/>
        <v>118102.8</v>
      </c>
      <c r="H38" s="19">
        <f t="shared" si="4"/>
        <v>39367.599999999999</v>
      </c>
      <c r="I38" s="19">
        <f t="shared" si="4"/>
        <v>0</v>
      </c>
      <c r="J38" s="296"/>
      <c r="K38" s="296"/>
    </row>
    <row r="39" spans="1:11" ht="30" customHeight="1">
      <c r="A39" s="296"/>
      <c r="B39" s="257"/>
      <c r="C39" s="296"/>
      <c r="D39" s="15">
        <v>2020</v>
      </c>
      <c r="E39" s="19">
        <f t="shared" si="5"/>
        <v>1298197.3999999999</v>
      </c>
      <c r="F39" s="22">
        <f t="shared" si="4"/>
        <v>1038557.8</v>
      </c>
      <c r="G39" s="22">
        <f t="shared" si="4"/>
        <v>194729.7</v>
      </c>
      <c r="H39" s="22">
        <f t="shared" si="4"/>
        <v>64909.9</v>
      </c>
      <c r="I39" s="19">
        <f t="shared" si="4"/>
        <v>0</v>
      </c>
      <c r="J39" s="296"/>
      <c r="K39" s="296"/>
    </row>
    <row r="40" spans="1:11" ht="30" customHeight="1">
      <c r="A40" s="296"/>
      <c r="B40" s="257"/>
      <c r="C40" s="296"/>
      <c r="D40" s="15">
        <v>2021</v>
      </c>
      <c r="E40" s="19">
        <f>E19+E30</f>
        <v>392802.60000000003</v>
      </c>
      <c r="F40" s="19">
        <f t="shared" ref="F40" si="6">F19+F30</f>
        <v>76553.5</v>
      </c>
      <c r="G40" s="19">
        <f t="shared" ref="G40:H40" si="7">G19+G30</f>
        <v>298158.90000000002</v>
      </c>
      <c r="H40" s="19">
        <f t="shared" si="7"/>
        <v>18090.2</v>
      </c>
      <c r="I40" s="19">
        <f t="shared" ref="I40" si="8">I19+I30</f>
        <v>0</v>
      </c>
      <c r="J40" s="296"/>
      <c r="K40" s="296"/>
    </row>
    <row r="41" spans="1:11" ht="30" customHeight="1">
      <c r="A41" s="296"/>
      <c r="B41" s="257"/>
      <c r="C41" s="296"/>
      <c r="D41" s="15">
        <v>2022</v>
      </c>
      <c r="E41" s="19">
        <f t="shared" ref="E41:F44" si="9">E20+E31</f>
        <v>838829.8</v>
      </c>
      <c r="F41" s="19">
        <f t="shared" si="9"/>
        <v>0</v>
      </c>
      <c r="G41" s="19">
        <f t="shared" ref="G41:H41" si="10">G20+G31</f>
        <v>788500</v>
      </c>
      <c r="H41" s="19">
        <f t="shared" si="10"/>
        <v>50329.8</v>
      </c>
      <c r="I41" s="19">
        <f t="shared" ref="I41" si="11">I20+I31</f>
        <v>0</v>
      </c>
      <c r="J41" s="296"/>
      <c r="K41" s="296"/>
    </row>
    <row r="42" spans="1:11" ht="30" customHeight="1">
      <c r="A42" s="296"/>
      <c r="B42" s="257"/>
      <c r="C42" s="296"/>
      <c r="D42" s="15">
        <v>2023</v>
      </c>
      <c r="E42" s="19">
        <f t="shared" si="9"/>
        <v>838829.8</v>
      </c>
      <c r="F42" s="19">
        <f t="shared" si="9"/>
        <v>0</v>
      </c>
      <c r="G42" s="19">
        <f t="shared" ref="G42:H42" si="12">G21+G32</f>
        <v>788500</v>
      </c>
      <c r="H42" s="19">
        <f t="shared" si="12"/>
        <v>50329.8</v>
      </c>
      <c r="I42" s="19">
        <f t="shared" ref="I42" si="13">I21+I32</f>
        <v>0</v>
      </c>
      <c r="J42" s="296"/>
      <c r="K42" s="296"/>
    </row>
    <row r="43" spans="1:11" ht="30" customHeight="1">
      <c r="A43" s="296"/>
      <c r="B43" s="257"/>
      <c r="C43" s="296"/>
      <c r="D43" s="15">
        <v>2024</v>
      </c>
      <c r="E43" s="19">
        <f t="shared" si="9"/>
        <v>830000</v>
      </c>
      <c r="F43" s="19">
        <f t="shared" si="9"/>
        <v>664000</v>
      </c>
      <c r="G43" s="19">
        <f t="shared" ref="G43:H43" si="14">G22+G33</f>
        <v>124500</v>
      </c>
      <c r="H43" s="19">
        <f t="shared" si="14"/>
        <v>41500</v>
      </c>
      <c r="I43" s="19">
        <f t="shared" ref="I43" si="15">I22+I33</f>
        <v>0</v>
      </c>
      <c r="J43" s="296"/>
      <c r="K43" s="296"/>
    </row>
    <row r="44" spans="1:11" ht="30" customHeight="1">
      <c r="A44" s="296"/>
      <c r="B44" s="258"/>
      <c r="C44" s="296"/>
      <c r="D44" s="15" t="s">
        <v>6</v>
      </c>
      <c r="E44" s="19">
        <f t="shared" si="9"/>
        <v>5020130</v>
      </c>
      <c r="F44" s="19">
        <f t="shared" si="9"/>
        <v>2443111.2999999998</v>
      </c>
      <c r="G44" s="19">
        <f t="shared" ref="G44:H44" si="16">G23+G34</f>
        <v>2312491.4</v>
      </c>
      <c r="H44" s="19">
        <f t="shared" si="16"/>
        <v>264527.3</v>
      </c>
      <c r="I44" s="19">
        <f t="shared" ref="I44" si="17">I23+I34</f>
        <v>0</v>
      </c>
      <c r="J44" s="296"/>
      <c r="K44" s="296"/>
    </row>
    <row r="47" spans="1:11" ht="70.5" customHeight="1">
      <c r="A47" s="153" t="s">
        <v>144</v>
      </c>
      <c r="B47" s="153"/>
      <c r="C47" s="153"/>
      <c r="D47" s="153"/>
      <c r="E47" s="153"/>
      <c r="F47" s="153"/>
      <c r="G47" s="153"/>
      <c r="J47" s="5" t="s">
        <v>145</v>
      </c>
    </row>
  </sheetData>
  <mergeCells count="35">
    <mergeCell ref="J1:K1"/>
    <mergeCell ref="J2:K2"/>
    <mergeCell ref="J3:K3"/>
    <mergeCell ref="A5:K5"/>
    <mergeCell ref="E8:I8"/>
    <mergeCell ref="K8:K10"/>
    <mergeCell ref="J8:J10"/>
    <mergeCell ref="A47:G47"/>
    <mergeCell ref="A8:A10"/>
    <mergeCell ref="A14:A23"/>
    <mergeCell ref="A25:A34"/>
    <mergeCell ref="A35:A44"/>
    <mergeCell ref="B8:B10"/>
    <mergeCell ref="B14:B18"/>
    <mergeCell ref="B19:B23"/>
    <mergeCell ref="B25:B34"/>
    <mergeCell ref="B35:B44"/>
    <mergeCell ref="C8:C10"/>
    <mergeCell ref="C14:C23"/>
    <mergeCell ref="C25:C34"/>
    <mergeCell ref="C35:C44"/>
    <mergeCell ref="D8:D10"/>
    <mergeCell ref="E9:E10"/>
    <mergeCell ref="J14:J22"/>
    <mergeCell ref="J25:J29"/>
    <mergeCell ref="J35:J44"/>
    <mergeCell ref="F9:I9"/>
    <mergeCell ref="B12:K12"/>
    <mergeCell ref="B13:K13"/>
    <mergeCell ref="B24:K24"/>
    <mergeCell ref="K14:K18"/>
    <mergeCell ref="K19:K22"/>
    <mergeCell ref="K25:K29"/>
    <mergeCell ref="K30:K34"/>
    <mergeCell ref="K35:K44"/>
  </mergeCells>
  <pageMargins left="0.78740157480314998" right="0.78740157480314998" top="1.1811023622047201" bottom="0.39370078740157499" header="0.31496062992126" footer="0.31496062992126"/>
  <pageSetup paperSize="9" scale="58" fitToHeight="0" orientation="landscape" horizontalDpi="180" verticalDpi="180" r:id="rId1"/>
  <headerFooter differentFirst="1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view="pageBreakPreview" topLeftCell="A22" zoomScaleNormal="100" workbookViewId="0">
      <selection activeCell="H6" sqref="H6"/>
    </sheetView>
  </sheetViews>
  <sheetFormatPr defaultColWidth="9.140625" defaultRowHeight="18.75"/>
  <cols>
    <col min="1" max="1" width="22.28515625" style="2" customWidth="1"/>
    <col min="2" max="2" width="22.5703125" style="2" customWidth="1"/>
    <col min="3" max="3" width="19.5703125" style="2" customWidth="1"/>
    <col min="4" max="4" width="19.7109375" style="2" customWidth="1"/>
    <col min="5" max="5" width="17.85546875" style="2" customWidth="1"/>
    <col min="6" max="6" width="16.28515625" style="2" customWidth="1"/>
    <col min="7" max="16384" width="9.140625" style="2"/>
  </cols>
  <sheetData>
    <row r="1" spans="1:6" s="1" customFormat="1">
      <c r="A1" s="3"/>
      <c r="B1" s="3"/>
      <c r="C1" s="3"/>
      <c r="D1" s="160" t="s">
        <v>146</v>
      </c>
      <c r="E1" s="161"/>
      <c r="F1" s="161"/>
    </row>
    <row r="2" spans="1:6" s="1" customFormat="1" ht="53.25" customHeight="1">
      <c r="A2" s="160" t="s">
        <v>147</v>
      </c>
      <c r="B2" s="161"/>
      <c r="C2" s="161"/>
      <c r="D2" s="161"/>
      <c r="E2" s="161"/>
      <c r="F2" s="161"/>
    </row>
    <row r="3" spans="1:6" s="1" customFormat="1" ht="29.25" customHeight="1">
      <c r="A3" s="161" t="s">
        <v>2</v>
      </c>
      <c r="B3" s="161"/>
      <c r="C3" s="161"/>
      <c r="D3" s="161"/>
      <c r="E3" s="161"/>
      <c r="F3" s="161"/>
    </row>
    <row r="4" spans="1:6" s="1" customFormat="1">
      <c r="A4" s="4"/>
      <c r="B4" s="4"/>
      <c r="C4" s="4"/>
      <c r="D4" s="4"/>
      <c r="E4" s="4"/>
      <c r="F4" s="4"/>
    </row>
    <row r="5" spans="1:6" ht="24" customHeight="1">
      <c r="A5" s="5"/>
      <c r="B5" s="5"/>
      <c r="C5" s="5"/>
      <c r="D5" s="5"/>
      <c r="E5" s="5"/>
      <c r="F5" s="5"/>
    </row>
    <row r="6" spans="1:6">
      <c r="A6" s="297" t="s">
        <v>148</v>
      </c>
      <c r="B6" s="297"/>
      <c r="C6" s="297"/>
      <c r="D6" s="297"/>
      <c r="E6" s="297"/>
      <c r="F6" s="297"/>
    </row>
    <row r="8" spans="1:6">
      <c r="A8" s="155" t="s">
        <v>4</v>
      </c>
      <c r="B8" s="155" t="s">
        <v>5</v>
      </c>
      <c r="C8" s="155"/>
      <c r="D8" s="155"/>
      <c r="E8" s="155"/>
      <c r="F8" s="155"/>
    </row>
    <row r="9" spans="1:6">
      <c r="A9" s="155"/>
      <c r="B9" s="155" t="s">
        <v>6</v>
      </c>
      <c r="C9" s="155" t="s">
        <v>7</v>
      </c>
      <c r="D9" s="155"/>
      <c r="E9" s="155"/>
      <c r="F9" s="155"/>
    </row>
    <row r="10" spans="1:6" ht="56.25">
      <c r="A10" s="155"/>
      <c r="B10" s="155"/>
      <c r="C10" s="6" t="s">
        <v>8</v>
      </c>
      <c r="D10" s="6" t="s">
        <v>9</v>
      </c>
      <c r="E10" s="6" t="s">
        <v>10</v>
      </c>
      <c r="F10" s="6" t="s">
        <v>11</v>
      </c>
    </row>
    <row r="11" spans="1:6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</row>
    <row r="12" spans="1:6" ht="48.75" customHeight="1">
      <c r="A12" s="157" t="s">
        <v>16</v>
      </c>
      <c r="B12" s="158"/>
      <c r="C12" s="158"/>
      <c r="D12" s="158"/>
      <c r="E12" s="158"/>
      <c r="F12" s="159"/>
    </row>
    <row r="13" spans="1:6">
      <c r="A13" s="6">
        <v>2016</v>
      </c>
      <c r="B13" s="8">
        <f t="shared" ref="B13:B21" si="0">C13+D13+E13+F13</f>
        <v>0</v>
      </c>
      <c r="C13" s="8">
        <f>'Приложение №5'!F35</f>
        <v>0</v>
      </c>
      <c r="D13" s="8">
        <f>'Приложение №5'!G35</f>
        <v>0</v>
      </c>
      <c r="E13" s="8">
        <f>'Приложение №5'!H35</f>
        <v>0</v>
      </c>
      <c r="F13" s="8">
        <f>'Приложение №5'!I35</f>
        <v>0</v>
      </c>
    </row>
    <row r="14" spans="1:6">
      <c r="A14" s="9">
        <v>2017</v>
      </c>
      <c r="B14" s="8">
        <f t="shared" si="0"/>
        <v>0</v>
      </c>
      <c r="C14" s="8">
        <f>'Приложение №5'!F36</f>
        <v>0</v>
      </c>
      <c r="D14" s="8">
        <f>'Приложение №5'!G36</f>
        <v>0</v>
      </c>
      <c r="E14" s="8">
        <f>'Приложение №5'!H36</f>
        <v>0</v>
      </c>
      <c r="F14" s="8">
        <f>'Приложение №5'!I36</f>
        <v>0</v>
      </c>
    </row>
    <row r="15" spans="1:6">
      <c r="A15" s="9">
        <v>2018</v>
      </c>
      <c r="B15" s="8">
        <f t="shared" si="0"/>
        <v>0</v>
      </c>
      <c r="C15" s="8">
        <f>'Приложение №5'!F37</f>
        <v>0</v>
      </c>
      <c r="D15" s="8">
        <f>'Приложение №5'!G37</f>
        <v>0</v>
      </c>
      <c r="E15" s="8">
        <f>'Приложение №5'!H37</f>
        <v>0</v>
      </c>
      <c r="F15" s="8">
        <f>'Приложение №5'!I37</f>
        <v>0</v>
      </c>
    </row>
    <row r="16" spans="1:6">
      <c r="A16" s="9">
        <v>2019</v>
      </c>
      <c r="B16" s="10">
        <f t="shared" si="0"/>
        <v>821470.4</v>
      </c>
      <c r="C16" s="10">
        <f>'Приложение №5'!F38</f>
        <v>664000</v>
      </c>
      <c r="D16" s="10">
        <f>'Приложение №5'!G38</f>
        <v>118102.8</v>
      </c>
      <c r="E16" s="10">
        <f>'Приложение №5'!H38</f>
        <v>39367.599999999999</v>
      </c>
      <c r="F16" s="8">
        <f>'Приложение №5'!I38</f>
        <v>0</v>
      </c>
    </row>
    <row r="17" spans="1:6">
      <c r="A17" s="9">
        <v>2020</v>
      </c>
      <c r="B17" s="10">
        <f t="shared" si="0"/>
        <v>1298197.3999999999</v>
      </c>
      <c r="C17" s="10">
        <f>'Приложение №5'!F39</f>
        <v>1038557.8</v>
      </c>
      <c r="D17" s="10">
        <f>'Приложение №5'!G39</f>
        <v>194729.7</v>
      </c>
      <c r="E17" s="10">
        <f>'Приложение №5'!H39</f>
        <v>64909.9</v>
      </c>
      <c r="F17" s="8">
        <f>'Приложение №5'!I39</f>
        <v>0</v>
      </c>
    </row>
    <row r="18" spans="1:6">
      <c r="A18" s="9">
        <v>2021</v>
      </c>
      <c r="B18" s="10">
        <f t="shared" si="0"/>
        <v>392802.60000000003</v>
      </c>
      <c r="C18" s="10">
        <f>'Приложение №5'!F40</f>
        <v>76553.5</v>
      </c>
      <c r="D18" s="10">
        <f>'Приложение №5'!G40</f>
        <v>298158.90000000002</v>
      </c>
      <c r="E18" s="10">
        <f>'Приложение №5'!H40</f>
        <v>18090.2</v>
      </c>
      <c r="F18" s="8">
        <f>'Приложение №5'!I40</f>
        <v>0</v>
      </c>
    </row>
    <row r="19" spans="1:6">
      <c r="A19" s="9">
        <v>2022</v>
      </c>
      <c r="B19" s="10">
        <f t="shared" si="0"/>
        <v>838829.8</v>
      </c>
      <c r="C19" s="10">
        <f>'Приложение №5'!F41</f>
        <v>0</v>
      </c>
      <c r="D19" s="10">
        <f>'Приложение №5'!G41</f>
        <v>788500</v>
      </c>
      <c r="E19" s="10">
        <f>'Приложение №5'!H41</f>
        <v>50329.8</v>
      </c>
      <c r="F19" s="8">
        <f>'Приложение №5'!I41</f>
        <v>0</v>
      </c>
    </row>
    <row r="20" spans="1:6">
      <c r="A20" s="9">
        <v>2023</v>
      </c>
      <c r="B20" s="10">
        <f t="shared" si="0"/>
        <v>838829.8</v>
      </c>
      <c r="C20" s="10">
        <f>'Приложение №5'!F42</f>
        <v>0</v>
      </c>
      <c r="D20" s="10">
        <f>'Приложение №5'!G42</f>
        <v>788500</v>
      </c>
      <c r="E20" s="10">
        <f>'Приложение №5'!H42</f>
        <v>50329.8</v>
      </c>
      <c r="F20" s="8">
        <f>'Приложение №5'!I42</f>
        <v>0</v>
      </c>
    </row>
    <row r="21" spans="1:6">
      <c r="A21" s="9">
        <v>2024</v>
      </c>
      <c r="B21" s="10">
        <f t="shared" si="0"/>
        <v>830000</v>
      </c>
      <c r="C21" s="10">
        <f>'Приложение №5'!F43</f>
        <v>664000</v>
      </c>
      <c r="D21" s="10">
        <f>'Приложение №5'!G43</f>
        <v>124500</v>
      </c>
      <c r="E21" s="10">
        <f>'Приложение №5'!H43</f>
        <v>41500</v>
      </c>
      <c r="F21" s="8">
        <f>'Приложение №5'!I43</f>
        <v>0</v>
      </c>
    </row>
    <row r="22" spans="1:6">
      <c r="A22" s="9" t="s">
        <v>6</v>
      </c>
      <c r="B22" s="10">
        <f>B21+B20+B19+B18+B17+B16+B15+B14+B13</f>
        <v>5020130</v>
      </c>
      <c r="C22" s="10">
        <f t="shared" ref="C22:F22" si="1">C21+C20+C19+C18+C17+C16+C15+C14+C13</f>
        <v>2443111.2999999998</v>
      </c>
      <c r="D22" s="10">
        <f t="shared" si="1"/>
        <v>2312491.4</v>
      </c>
      <c r="E22" s="10">
        <f t="shared" si="1"/>
        <v>264527.3</v>
      </c>
      <c r="F22" s="8">
        <f t="shared" si="1"/>
        <v>0</v>
      </c>
    </row>
    <row r="23" spans="1:6" ht="49.5" customHeight="1">
      <c r="A23" s="157" t="s">
        <v>20</v>
      </c>
      <c r="B23" s="158"/>
      <c r="C23" s="158"/>
      <c r="D23" s="158"/>
      <c r="E23" s="158"/>
      <c r="F23" s="159"/>
    </row>
    <row r="24" spans="1:6">
      <c r="A24" s="7">
        <v>2016</v>
      </c>
      <c r="B24" s="11">
        <f t="shared" ref="B24:B32" si="2">C24+D24+E24+F24</f>
        <v>0</v>
      </c>
      <c r="C24" s="11">
        <f>C13</f>
        <v>0</v>
      </c>
      <c r="D24" s="11">
        <f>D13</f>
        <v>0</v>
      </c>
      <c r="E24" s="11">
        <f>E13</f>
        <v>0</v>
      </c>
      <c r="F24" s="11">
        <f>F13</f>
        <v>0</v>
      </c>
    </row>
    <row r="25" spans="1:6">
      <c r="A25" s="12">
        <v>2017</v>
      </c>
      <c r="B25" s="11">
        <f t="shared" si="2"/>
        <v>0</v>
      </c>
      <c r="C25" s="11">
        <f t="shared" ref="C25:F32" si="3">C14</f>
        <v>0</v>
      </c>
      <c r="D25" s="11">
        <f t="shared" si="3"/>
        <v>0</v>
      </c>
      <c r="E25" s="11">
        <f t="shared" si="3"/>
        <v>0</v>
      </c>
      <c r="F25" s="11">
        <f t="shared" si="3"/>
        <v>0</v>
      </c>
    </row>
    <row r="26" spans="1:6">
      <c r="A26" s="12">
        <v>2018</v>
      </c>
      <c r="B26" s="11">
        <f t="shared" si="2"/>
        <v>0</v>
      </c>
      <c r="C26" s="11">
        <f t="shared" si="3"/>
        <v>0</v>
      </c>
      <c r="D26" s="11">
        <f t="shared" si="3"/>
        <v>0</v>
      </c>
      <c r="E26" s="11">
        <f t="shared" si="3"/>
        <v>0</v>
      </c>
      <c r="F26" s="11">
        <f t="shared" si="3"/>
        <v>0</v>
      </c>
    </row>
    <row r="27" spans="1:6">
      <c r="A27" s="12">
        <v>2019</v>
      </c>
      <c r="B27" s="13">
        <f t="shared" si="2"/>
        <v>821470.4</v>
      </c>
      <c r="C27" s="13">
        <f t="shared" si="3"/>
        <v>664000</v>
      </c>
      <c r="D27" s="13">
        <f t="shared" si="3"/>
        <v>118102.8</v>
      </c>
      <c r="E27" s="13">
        <f t="shared" si="3"/>
        <v>39367.599999999999</v>
      </c>
      <c r="F27" s="11">
        <f t="shared" si="3"/>
        <v>0</v>
      </c>
    </row>
    <row r="28" spans="1:6">
      <c r="A28" s="12">
        <v>2020</v>
      </c>
      <c r="B28" s="13">
        <f t="shared" si="2"/>
        <v>1298197.3999999999</v>
      </c>
      <c r="C28" s="13">
        <f t="shared" si="3"/>
        <v>1038557.8</v>
      </c>
      <c r="D28" s="13">
        <f t="shared" si="3"/>
        <v>194729.7</v>
      </c>
      <c r="E28" s="13">
        <f t="shared" si="3"/>
        <v>64909.9</v>
      </c>
      <c r="F28" s="11">
        <f t="shared" si="3"/>
        <v>0</v>
      </c>
    </row>
    <row r="29" spans="1:6">
      <c r="A29" s="12">
        <v>2021</v>
      </c>
      <c r="B29" s="13">
        <f t="shared" si="2"/>
        <v>392802.60000000003</v>
      </c>
      <c r="C29" s="13">
        <f t="shared" si="3"/>
        <v>76553.5</v>
      </c>
      <c r="D29" s="13">
        <f t="shared" si="3"/>
        <v>298158.90000000002</v>
      </c>
      <c r="E29" s="13">
        <f t="shared" si="3"/>
        <v>18090.2</v>
      </c>
      <c r="F29" s="11">
        <f t="shared" si="3"/>
        <v>0</v>
      </c>
    </row>
    <row r="30" spans="1:6">
      <c r="A30" s="12">
        <v>2022</v>
      </c>
      <c r="B30" s="13">
        <f t="shared" si="2"/>
        <v>838829.8</v>
      </c>
      <c r="C30" s="13">
        <f t="shared" si="3"/>
        <v>0</v>
      </c>
      <c r="D30" s="13">
        <f t="shared" si="3"/>
        <v>788500</v>
      </c>
      <c r="E30" s="13">
        <f t="shared" si="3"/>
        <v>50329.8</v>
      </c>
      <c r="F30" s="11">
        <f t="shared" si="3"/>
        <v>0</v>
      </c>
    </row>
    <row r="31" spans="1:6">
      <c r="A31" s="12">
        <v>2023</v>
      </c>
      <c r="B31" s="13">
        <f t="shared" si="2"/>
        <v>838829.8</v>
      </c>
      <c r="C31" s="13">
        <f t="shared" si="3"/>
        <v>0</v>
      </c>
      <c r="D31" s="13">
        <f t="shared" si="3"/>
        <v>788500</v>
      </c>
      <c r="E31" s="13">
        <f t="shared" si="3"/>
        <v>50329.8</v>
      </c>
      <c r="F31" s="11">
        <f t="shared" si="3"/>
        <v>0</v>
      </c>
    </row>
    <row r="32" spans="1:6">
      <c r="A32" s="12">
        <v>2024</v>
      </c>
      <c r="B32" s="13">
        <f t="shared" si="2"/>
        <v>830000</v>
      </c>
      <c r="C32" s="13">
        <f t="shared" si="3"/>
        <v>664000</v>
      </c>
      <c r="D32" s="13">
        <f t="shared" si="3"/>
        <v>124500</v>
      </c>
      <c r="E32" s="13">
        <f t="shared" si="3"/>
        <v>41500</v>
      </c>
      <c r="F32" s="11">
        <f t="shared" si="3"/>
        <v>0</v>
      </c>
    </row>
    <row r="33" spans="1:6">
      <c r="A33" s="6" t="s">
        <v>149</v>
      </c>
      <c r="B33" s="10">
        <f>B24+B25+B26+B27+B28+B29+B30+B31+B32</f>
        <v>5020130</v>
      </c>
      <c r="C33" s="10">
        <f t="shared" ref="C33:F33" si="4">C24+C25+C26+C27+C28+C29+C30+C31+C32</f>
        <v>2443111.2999999998</v>
      </c>
      <c r="D33" s="10">
        <f t="shared" si="4"/>
        <v>2312491.4</v>
      </c>
      <c r="E33" s="10">
        <f t="shared" si="4"/>
        <v>264527.3</v>
      </c>
      <c r="F33" s="8">
        <f t="shared" si="4"/>
        <v>0</v>
      </c>
    </row>
    <row r="34" spans="1:6" ht="27" customHeight="1"/>
    <row r="35" spans="1:6" ht="96.75" customHeight="1">
      <c r="A35" s="153" t="s">
        <v>150</v>
      </c>
      <c r="B35" s="153"/>
      <c r="C35" s="153"/>
      <c r="E35" s="154" t="s">
        <v>145</v>
      </c>
      <c r="F35" s="154"/>
    </row>
  </sheetData>
  <mergeCells count="12">
    <mergeCell ref="D1:F1"/>
    <mergeCell ref="A2:F2"/>
    <mergeCell ref="A3:F3"/>
    <mergeCell ref="A6:F6"/>
    <mergeCell ref="B8:F8"/>
    <mergeCell ref="C9:F9"/>
    <mergeCell ref="A12:F12"/>
    <mergeCell ref="A23:F23"/>
    <mergeCell ref="A35:C35"/>
    <mergeCell ref="E35:F35"/>
    <mergeCell ref="A8:A10"/>
    <mergeCell ref="B9:B10"/>
  </mergeCells>
  <pageMargins left="1.1811023622047201" right="0.39370078740157499" top="0.78740157480314998" bottom="0.78740157480314998" header="0.31496062992126" footer="0.31496062992126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Приложение №1</vt:lpstr>
      <vt:lpstr>Свод по МП</vt:lpstr>
      <vt:lpstr>Перечень Основн меропр</vt:lpstr>
      <vt:lpstr>Перечень меропр Подпрогр</vt:lpstr>
      <vt:lpstr>приложение №3</vt:lpstr>
      <vt:lpstr>Приложение №5</vt:lpstr>
      <vt:lpstr>Приложение №6</vt:lpstr>
      <vt:lpstr>'Приложение №5'!_GoBack</vt:lpstr>
      <vt:lpstr>'Перечень меропр Подпрогр'!Заголовки_для_печати</vt:lpstr>
      <vt:lpstr>'Перечень Основн меропр'!Заголовки_для_печати</vt:lpstr>
      <vt:lpstr>'приложение №3'!Заголовки_для_печати</vt:lpstr>
      <vt:lpstr>'Перечень меропр Подпрогр'!Область_печати</vt:lpstr>
      <vt:lpstr>'Перечень Основн меропр'!Область_печати</vt:lpstr>
      <vt:lpstr>'Приложение №1'!Область_печати</vt:lpstr>
      <vt:lpstr>'приложение №3'!Область_печати</vt:lpstr>
      <vt:lpstr>'Приложение №5'!Область_печати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2021-08-17T12:34:22Z</cp:lastPrinted>
  <dcterms:created xsi:type="dcterms:W3CDTF">2006-09-28T05:33:00Z</dcterms:created>
  <dcterms:modified xsi:type="dcterms:W3CDTF">2021-08-17T12:35:04Z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1049-11.2.0.10152</vt:lpwstr>
  </property>
</Properties>
</file>